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4\Difference Report\"/>
    </mc:Choice>
  </mc:AlternateContent>
  <xr:revisionPtr revIDLastSave="0" documentId="13_ncr:1_{EE8AF0C0-D9F8-464D-9D08-ECDB535315C8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C28" i="1"/>
  <c r="B28" i="1"/>
  <c r="D27" i="1"/>
  <c r="D26" i="1"/>
  <c r="D28" i="1" s="1"/>
  <c r="C19" i="1"/>
  <c r="B19" i="1"/>
  <c r="D18" i="1"/>
  <c r="D17" i="1"/>
  <c r="D19" i="1" s="1"/>
  <c r="C14" i="1"/>
  <c r="B14" i="1"/>
  <c r="D13" i="1"/>
  <c r="D12" i="1"/>
  <c r="D14" i="1" s="1"/>
  <c r="D9" i="1"/>
  <c r="C9" i="1"/>
  <c r="B9" i="1"/>
  <c r="D8" i="1"/>
  <c r="D7" i="1"/>
  <c r="C32" i="2"/>
  <c r="B32" i="2"/>
  <c r="D31" i="2"/>
  <c r="D30" i="2"/>
  <c r="D32" i="2" s="1"/>
  <c r="C28" i="2"/>
  <c r="B28" i="2"/>
  <c r="D27" i="2"/>
  <c r="D26" i="2"/>
  <c r="D28" i="2" s="1"/>
  <c r="C19" i="2"/>
  <c r="B19" i="2"/>
  <c r="D18" i="2"/>
  <c r="D17" i="2"/>
  <c r="D19" i="2" s="1"/>
  <c r="C14" i="2"/>
  <c r="B14" i="2"/>
  <c r="D13" i="2"/>
  <c r="D12" i="2"/>
  <c r="D14" i="2" s="1"/>
  <c r="D9" i="2"/>
  <c r="C9" i="2"/>
  <c r="B9" i="2"/>
  <c r="D8" i="2"/>
  <c r="D7" i="2"/>
  <c r="K44" i="2" l="1"/>
  <c r="K43" i="2"/>
  <c r="K42" i="2"/>
  <c r="K41" i="2"/>
  <c r="K40" i="2"/>
  <c r="K39" i="2"/>
  <c r="K38" i="2"/>
  <c r="M38" i="2"/>
  <c r="M39" i="2"/>
  <c r="M40" i="2"/>
  <c r="M41" i="2"/>
  <c r="M42" i="2"/>
  <c r="M43" i="2"/>
  <c r="M44" i="2"/>
  <c r="M45" i="2"/>
  <c r="K38" i="1"/>
  <c r="K39" i="1"/>
  <c r="K40" i="1"/>
  <c r="K41" i="1"/>
  <c r="K42" i="1"/>
  <c r="K43" i="1"/>
  <c r="K44" i="1"/>
  <c r="K45" i="1"/>
  <c r="K45" i="2" l="1"/>
  <c r="C27" i="5" l="1"/>
  <c r="B27" i="5"/>
  <c r="B30" i="5"/>
  <c r="C30" i="5"/>
  <c r="B31" i="5"/>
  <c r="C31" i="5"/>
  <c r="B32" i="5"/>
  <c r="C32" i="5"/>
  <c r="D27" i="5" l="1"/>
  <c r="D26" i="5"/>
  <c r="D28" i="5"/>
  <c r="D31" i="5"/>
  <c r="D30" i="5"/>
  <c r="D32" i="5"/>
  <c r="C26" i="5"/>
  <c r="B26" i="5"/>
  <c r="C28" i="5"/>
  <c r="B28" i="5"/>
  <c r="D13" i="5" l="1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M38" i="1" l="1"/>
  <c r="M39" i="1"/>
  <c r="M40" i="1"/>
  <c r="M41" i="1"/>
  <c r="M42" i="1"/>
  <c r="M43" i="1"/>
  <c r="M44" i="1"/>
  <c r="M45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<sst xmlns="http://schemas.openxmlformats.org/spreadsheetml/2006/main" count="268" uniqueCount="70">
  <si>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</si>
  <si>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</si>
  <si>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</si>
  <si>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</si>
  <si>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</si>
  <si>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</si>
  <si>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</si>
  <si>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</si>
  <si>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</si>
  <si>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</si>
  <si>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</si>
  <si>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</si>
  <si>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</si>
  <si>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</si>
  <si>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</si>
  <si>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</si>
  <si>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</si>
  <si>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</si>
  <si>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</si>
  <si>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</si>
  <si>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</si>
  <si>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</si>
  <si>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</si>
  <si>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</si>
  <si>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</si>
  <si>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</si>
  <si>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</si>
  <si>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</si>
  <si>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</si>
  <si>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</si>
  <si>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</si>
  <si>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</si>
  <si>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</si>
  <si>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</si>
  <si>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</si>
  <si>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</si>
  <si>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</si>
  <si>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</si>
  <si>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</si>
  <si>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</si>
  <si>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</si>
  <si>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</si>
  <si>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</si>
  <si>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</si>
  <si>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</si>
  <si>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</si>
  <si>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</si>
  <si>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</si>
  <si>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</si>
  <si>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</si>
  <si>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</si>
  <si>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</si>
  <si>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</si>
  <si>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</si>
  <si>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</si>
  <si>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</si>
  <si>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</si>
  <si>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</si>
  <si>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</si>
  <si>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</si>
  <si>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</si>
  <si>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</si>
  <si>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</si>
  <si>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</si>
  <si>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</si>
  <si>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</si>
  <si>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&lt;0.05%</t>
  </si>
  <si>
    <t>Fuel Resource Mix as reported for the Period June 2022 to May 2023</t>
  </si>
  <si>
    <t>(As of March 29, 2024) March 2024 REPORT</t>
  </si>
  <si>
    <t>(As of April 26, 2024) April 2024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</si>
</sst>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  <xf numFmtId="9" fontId="19" fillId="0" borderId="1" xfId="10" applyFont="1" applyBorder="1"/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69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27318</v>
      </c>
      <c r="C7" s="132">
        <v>11654</v>
      </c>
      <c r="D7" s="132">
        <f>SUM(B7:C7)</f>
        <v>38972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274031</v>
      </c>
      <c r="C8" s="133">
        <v>25930</v>
      </c>
      <c r="D8" s="133">
        <f>SUM(B8:C8)</f>
        <v>299961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301349</v>
      </c>
      <c r="C9" s="134">
        <f>SUM(C7:C8)</f>
        <v>37584</v>
      </c>
      <c r="D9" s="134">
        <f>SUM(D7:D8)</f>
        <v>338933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18543929</v>
      </c>
      <c r="C12" s="132">
        <v>279523714</v>
      </c>
      <c r="D12" s="132">
        <f>SUM(B12:C12)</f>
        <v>298067643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193950759</v>
      </c>
      <c r="C13" s="133">
        <v>71107520</v>
      </c>
      <c r="D13" s="133">
        <f>SUM(B13:C13)</f>
        <v>265058279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212494688</v>
      </c>
      <c r="C14" s="134">
        <f>SUM(C12:C13)</f>
        <v>350631234</v>
      </c>
      <c r="D14" s="134">
        <f>SUM(D12:D13)</f>
        <v>563125922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76.188999999999993</v>
      </c>
      <c r="C17" s="136">
        <v>11.031000000000001</v>
      </c>
      <c r="D17" s="136">
        <f>SUM(B17:C17)</f>
        <v>87.22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821.36300000000006</v>
      </c>
      <c r="C18" s="137">
        <v>41.465000000000003</v>
      </c>
      <c r="D18" s="137">
        <f>SUM(B18:C18)</f>
        <v>862.82800000000009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897.55200000000002</v>
      </c>
      <c r="C19" s="138">
        <f>SUM(C17:C18)</f>
        <v>52.496000000000002</v>
      </c>
      <c r="D19" s="138">
        <f>SUM(D17:D18)</f>
        <v>950.04800000000012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26</v>
      </c>
      <c r="C22" s="139">
        <v>40</v>
      </c>
      <c r="D22" s="139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93231623</v>
      </c>
      <c r="C26" s="132">
        <v>1121200531</v>
      </c>
      <c r="D26" s="134">
        <f>SUM(B26:C26)</f>
        <v>1214432154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977949677</v>
      </c>
      <c r="C27" s="133">
        <v>296704797</v>
      </c>
      <c r="D27" s="134">
        <f>SUM(B27:C27)</f>
        <v>1274654474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1071181300</v>
      </c>
      <c r="C28" s="134">
        <f>SUM(C26:C27)</f>
        <v>1417905328</v>
      </c>
      <c r="D28" s="134">
        <f>SUM(D26:D27)</f>
        <v>2489086628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263761370</v>
      </c>
      <c r="C30" s="132">
        <v>3535127987</v>
      </c>
      <c r="D30" s="132">
        <f>SUM(B30:C30)</f>
        <v>3798889357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2808421789</v>
      </c>
      <c r="C31" s="133">
        <v>959469701.99996376</v>
      </c>
      <c r="D31" s="133">
        <f>SUM(B31:C31)</f>
        <v>3767891490.9999638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3072183159</v>
      </c>
      <c r="C32" s="134">
        <f>SUM(C30:C31)</f>
        <v>4494597688.9999638</v>
      </c>
      <c r="D32" s="134">
        <f>SUM(D30:D31)</f>
        <v>7566780847.9999638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9463</v>
      </c>
      <c r="C38" s="131">
        <v>29</v>
      </c>
      <c r="D38" s="130">
        <v>35580</v>
      </c>
      <c r="E38" s="131">
        <v>29</v>
      </c>
      <c r="F38" s="130">
        <v>23727</v>
      </c>
      <c r="G38" s="142">
        <v>71</v>
      </c>
      <c r="H38" s="130">
        <v>87402</v>
      </c>
      <c r="I38" s="131">
        <v>71</v>
      </c>
      <c r="J38" s="130">
        <v>33190</v>
      </c>
      <c r="K38" s="118">
        <f>SUM(J38/J45)</f>
        <v>0.91083728971706135</v>
      </c>
      <c r="L38" s="130">
        <v>122982</v>
      </c>
      <c r="M38" s="119">
        <f>L38/L45</f>
        <v>0.15970692736037234</v>
      </c>
      <c r="N38" s="5"/>
      <c r="O38" s="64"/>
    </row>
    <row r="39" spans="1:15" ht="15.75" x14ac:dyDescent="0.2">
      <c r="A39" s="14" t="s">
        <v>47</v>
      </c>
      <c r="B39" s="130">
        <v>1205</v>
      </c>
      <c r="C39" s="131">
        <v>53</v>
      </c>
      <c r="D39" s="130">
        <v>61711</v>
      </c>
      <c r="E39" s="131">
        <v>56</v>
      </c>
      <c r="F39" s="130">
        <v>1089</v>
      </c>
      <c r="G39" s="131">
        <v>47</v>
      </c>
      <c r="H39" s="130">
        <v>49316</v>
      </c>
      <c r="I39" s="131">
        <v>44</v>
      </c>
      <c r="J39" s="130">
        <v>2294</v>
      </c>
      <c r="K39" s="118">
        <f>SUM(J39/J45)</f>
        <v>6.2954526743324454E-2</v>
      </c>
      <c r="L39" s="130">
        <v>111027</v>
      </c>
      <c r="M39" s="119">
        <f>L39/L45</f>
        <v>0.14418192112699468</v>
      </c>
      <c r="N39" s="5"/>
      <c r="O39" s="64"/>
    </row>
    <row r="40" spans="1:15" ht="15.75" x14ac:dyDescent="0.2">
      <c r="A40" s="14" t="s">
        <v>48</v>
      </c>
      <c r="B40" s="130">
        <v>330</v>
      </c>
      <c r="C40" s="131">
        <v>74</v>
      </c>
      <c r="D40" s="130">
        <v>45996</v>
      </c>
      <c r="E40" s="131">
        <v>74</v>
      </c>
      <c r="F40" s="130">
        <v>117</v>
      </c>
      <c r="G40" s="131">
        <v>26</v>
      </c>
      <c r="H40" s="130">
        <v>16180</v>
      </c>
      <c r="I40" s="131">
        <v>26</v>
      </c>
      <c r="J40" s="130">
        <v>447</v>
      </c>
      <c r="K40" s="118">
        <f>SUM(J40/J45)</f>
        <v>1.2267076483986937E-2</v>
      </c>
      <c r="L40" s="130">
        <v>62176</v>
      </c>
      <c r="M40" s="119">
        <f>L40/L45</f>
        <v>8.0743018617021281E-2</v>
      </c>
      <c r="N40" s="5"/>
      <c r="O40" s="64"/>
    </row>
    <row r="41" spans="1:15" ht="15.75" x14ac:dyDescent="0.2">
      <c r="A41" s="14" t="s">
        <v>49</v>
      </c>
      <c r="B41" s="130">
        <v>145</v>
      </c>
      <c r="C41" s="131">
        <v>88</v>
      </c>
      <c r="D41" s="130">
        <v>35659</v>
      </c>
      <c r="E41" s="131">
        <v>88</v>
      </c>
      <c r="F41" s="130">
        <v>20</v>
      </c>
      <c r="G41" s="131">
        <v>12</v>
      </c>
      <c r="H41" s="130">
        <v>4871</v>
      </c>
      <c r="I41" s="131">
        <v>12</v>
      </c>
      <c r="J41" s="130">
        <v>165</v>
      </c>
      <c r="K41" s="118">
        <f>SUM(J41/J45)</f>
        <v>4.5281154806663193E-3</v>
      </c>
      <c r="L41" s="130">
        <v>40530</v>
      </c>
      <c r="M41" s="119">
        <f>L41/L45</f>
        <v>5.2633082613031915E-2</v>
      </c>
      <c r="N41" s="5"/>
      <c r="O41" s="64"/>
    </row>
    <row r="42" spans="1:15" ht="15.75" x14ac:dyDescent="0.2">
      <c r="A42" s="14" t="s">
        <v>50</v>
      </c>
      <c r="B42" s="130">
        <v>89</v>
      </c>
      <c r="C42" s="131">
        <v>89</v>
      </c>
      <c r="D42" s="130">
        <v>30520</v>
      </c>
      <c r="E42" s="131">
        <v>89</v>
      </c>
      <c r="F42" s="130">
        <v>11</v>
      </c>
      <c r="G42" s="131">
        <v>11</v>
      </c>
      <c r="H42" s="130">
        <v>3767</v>
      </c>
      <c r="I42" s="131">
        <v>11</v>
      </c>
      <c r="J42" s="130">
        <v>100</v>
      </c>
      <c r="K42" s="118">
        <f>SUM(J42/J45)</f>
        <v>2.744312412525042E-3</v>
      </c>
      <c r="L42" s="130">
        <v>34287</v>
      </c>
      <c r="M42" s="119">
        <f>L42/L45</f>
        <v>4.4525795794547872E-2</v>
      </c>
      <c r="N42" s="5"/>
      <c r="O42" s="64"/>
    </row>
    <row r="43" spans="1:15" ht="15.75" x14ac:dyDescent="0.2">
      <c r="A43" s="14" t="s">
        <v>51</v>
      </c>
      <c r="B43" s="130">
        <v>45</v>
      </c>
      <c r="C43" s="131">
        <v>87</v>
      </c>
      <c r="D43" s="130">
        <v>20171</v>
      </c>
      <c r="E43" s="131">
        <v>87</v>
      </c>
      <c r="F43" s="130">
        <v>7</v>
      </c>
      <c r="G43" s="131">
        <v>13</v>
      </c>
      <c r="H43" s="130">
        <v>3064</v>
      </c>
      <c r="I43" s="131">
        <v>13</v>
      </c>
      <c r="J43" s="130">
        <v>52</v>
      </c>
      <c r="K43" s="118">
        <f>J43/J45</f>
        <v>1.4270424545130217E-3</v>
      </c>
      <c r="L43" s="130">
        <v>23235</v>
      </c>
      <c r="M43" s="119">
        <f>L43/L45</f>
        <v>3.0173443733377658E-2</v>
      </c>
      <c r="N43" s="5"/>
      <c r="O43" s="64"/>
    </row>
    <row r="44" spans="1:15" ht="15.75" x14ac:dyDescent="0.2">
      <c r="A44" s="14" t="s">
        <v>52</v>
      </c>
      <c r="B44" s="130">
        <v>177</v>
      </c>
      <c r="C44" s="131">
        <v>93</v>
      </c>
      <c r="D44" s="130">
        <v>364272</v>
      </c>
      <c r="E44" s="131">
        <v>97</v>
      </c>
      <c r="F44" s="130">
        <v>14</v>
      </c>
      <c r="G44" s="131">
        <v>7</v>
      </c>
      <c r="H44" s="130">
        <v>11539</v>
      </c>
      <c r="I44" s="131">
        <v>3</v>
      </c>
      <c r="J44" s="130">
        <v>191</v>
      </c>
      <c r="K44" s="118">
        <f>SUM(J44/J45)</f>
        <v>5.2416367079228298E-3</v>
      </c>
      <c r="L44" s="130">
        <v>375811</v>
      </c>
      <c r="M44" s="119">
        <f>L44/L45</f>
        <v>0.48803581075465424</v>
      </c>
      <c r="N44" s="5"/>
      <c r="O44" s="64"/>
    </row>
    <row r="45" spans="1:15" ht="15.75" x14ac:dyDescent="0.25">
      <c r="A45" s="14" t="s">
        <v>4</v>
      </c>
      <c r="B45" s="135">
        <v>11454</v>
      </c>
      <c r="C45" s="131">
        <v>31</v>
      </c>
      <c r="D45" s="135">
        <v>593909</v>
      </c>
      <c r="E45" s="131">
        <v>77</v>
      </c>
      <c r="F45" s="135">
        <v>24985</v>
      </c>
      <c r="G45" s="131">
        <v>69</v>
      </c>
      <c r="H45" s="135">
        <v>176139</v>
      </c>
      <c r="I45" s="131">
        <v>23</v>
      </c>
      <c r="J45" s="135">
        <v>36439</v>
      </c>
      <c r="K45" s="150">
        <f>SUM(K38:K44)</f>
        <v>1</v>
      </c>
      <c r="L45" s="135">
        <v>770048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67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0.17100000000000001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0.42599999999999999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0.33100000000000002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3.0000000000000001E-3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8.9999999999999993E-3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1.2E-2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3.6999999999999998E-2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28" workbookViewId="0">
      <selection activeCell="M24" sqref="M24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2851562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68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27318</v>
      </c>
      <c r="C7" s="132">
        <v>11654</v>
      </c>
      <c r="D7" s="132">
        <f>SUM(B7:C7)</f>
        <v>38972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273748</v>
      </c>
      <c r="C8" s="133">
        <v>25887</v>
      </c>
      <c r="D8" s="133">
        <f>SUM(B8:C8)</f>
        <v>299635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301066</v>
      </c>
      <c r="C9" s="134">
        <f>SUM(C7:C8)</f>
        <v>37541</v>
      </c>
      <c r="D9" s="134">
        <f>SUM(D7:D8)</f>
        <v>338607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22732219</v>
      </c>
      <c r="C12" s="132">
        <v>279523714</v>
      </c>
      <c r="D12" s="132">
        <f>SUM(B12:C12)</f>
        <v>302255933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227534999</v>
      </c>
      <c r="C13" s="133">
        <v>71107520</v>
      </c>
      <c r="D13" s="133">
        <f>SUM(B13:C13)</f>
        <v>298642519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250267218</v>
      </c>
      <c r="C14" s="134">
        <f>SUM(C12:C13)</f>
        <v>350631234</v>
      </c>
      <c r="D14" s="134">
        <f>SUM(D12:D13)</f>
        <v>600898452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76.188999999999993</v>
      </c>
      <c r="C17" s="136">
        <v>11.031000000000001</v>
      </c>
      <c r="D17" s="136">
        <f>SUM(B17:C17)</f>
        <v>87.22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821.36300000000006</v>
      </c>
      <c r="C18" s="137">
        <v>41.465000000000003</v>
      </c>
      <c r="D18" s="137">
        <f>SUM(B18:C18)</f>
        <v>862.82800000000009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897.55200000000002</v>
      </c>
      <c r="C19" s="138">
        <f>SUM(C17:C18)</f>
        <v>52.496000000000002</v>
      </c>
      <c r="D19" s="138">
        <f>SUM(D17:D18)</f>
        <v>950.04800000000012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26</v>
      </c>
      <c r="C22" s="139">
        <v>40</v>
      </c>
      <c r="D22" s="139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74687694</v>
      </c>
      <c r="C26" s="132">
        <v>857768212</v>
      </c>
      <c r="D26" s="134">
        <f>SUM(B26:C26)</f>
        <v>932455906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783998918</v>
      </c>
      <c r="C27" s="133">
        <v>231740635</v>
      </c>
      <c r="D27" s="134">
        <f>SUM(B27:C27)</f>
        <v>1015739553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858686612</v>
      </c>
      <c r="C28" s="134">
        <f>SUM(C26:C27)</f>
        <v>1089508847</v>
      </c>
      <c r="D28" s="134">
        <f>SUM(D26:D27)</f>
        <v>1948195459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261729326</v>
      </c>
      <c r="C30" s="132">
        <v>3526206000</v>
      </c>
      <c r="D30" s="132">
        <f>SUM(B30:C30)</f>
        <v>3787935326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2808332856</v>
      </c>
      <c r="C31" s="133">
        <v>976758097.99996376</v>
      </c>
      <c r="D31" s="133">
        <f>SUM(B31:C31)</f>
        <v>3785090953.9999638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3070062182</v>
      </c>
      <c r="C32" s="134">
        <f>SUM(C30:C31)</f>
        <v>4502964097.9999638</v>
      </c>
      <c r="D32" s="134">
        <f>SUM(D30:D31)</f>
        <v>7573026279.9999638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9458</v>
      </c>
      <c r="C38" s="131">
        <v>0.28000000000000003</v>
      </c>
      <c r="D38" s="130">
        <v>35487</v>
      </c>
      <c r="E38" s="131">
        <v>0.28999999999999998</v>
      </c>
      <c r="F38" s="130">
        <v>23753</v>
      </c>
      <c r="G38" s="142">
        <v>0.72</v>
      </c>
      <c r="H38" s="130">
        <v>87568</v>
      </c>
      <c r="I38" s="131">
        <v>0.71</v>
      </c>
      <c r="J38" s="130">
        <v>33211</v>
      </c>
      <c r="K38" s="118">
        <f>J38/J45</f>
        <v>0.91086366254353968</v>
      </c>
      <c r="L38" s="130">
        <v>123055</v>
      </c>
      <c r="M38" s="119">
        <f>L38/L45</f>
        <v>0.15976106272817445</v>
      </c>
      <c r="N38" s="3"/>
      <c r="O38" s="2"/>
    </row>
    <row r="39" spans="1:15" ht="15.75" x14ac:dyDescent="0.2">
      <c r="A39" s="14" t="s">
        <v>47</v>
      </c>
      <c r="B39" s="130">
        <v>1206</v>
      </c>
      <c r="C39" s="131">
        <v>0.53</v>
      </c>
      <c r="D39" s="130">
        <v>61769</v>
      </c>
      <c r="E39" s="131">
        <v>0.56000000000000005</v>
      </c>
      <c r="F39" s="130">
        <v>1088</v>
      </c>
      <c r="G39" s="131">
        <v>0.47</v>
      </c>
      <c r="H39" s="130">
        <v>49267</v>
      </c>
      <c r="I39" s="131">
        <v>0.44</v>
      </c>
      <c r="J39" s="130">
        <v>2294</v>
      </c>
      <c r="K39" s="118">
        <f>J39/J45</f>
        <v>6.2916540961575382E-2</v>
      </c>
      <c r="L39" s="130">
        <v>111036</v>
      </c>
      <c r="M39" s="119">
        <f>L39/L45</f>
        <v>0.1441569165095736</v>
      </c>
      <c r="N39" s="3"/>
      <c r="O39" s="2"/>
    </row>
    <row r="40" spans="1:15" ht="15.75" x14ac:dyDescent="0.2">
      <c r="A40" s="14" t="s">
        <v>48</v>
      </c>
      <c r="B40" s="130">
        <v>329</v>
      </c>
      <c r="C40" s="131">
        <v>0.73</v>
      </c>
      <c r="D40" s="130">
        <v>45773</v>
      </c>
      <c r="E40" s="131">
        <v>0.73</v>
      </c>
      <c r="F40" s="130">
        <v>119</v>
      </c>
      <c r="G40" s="131">
        <v>0.27</v>
      </c>
      <c r="H40" s="130">
        <v>16517</v>
      </c>
      <c r="I40" s="131">
        <v>0.27</v>
      </c>
      <c r="J40" s="130">
        <v>448</v>
      </c>
      <c r="K40" s="118">
        <f>J40/J45</f>
        <v>1.2287101286305916E-2</v>
      </c>
      <c r="L40" s="130">
        <v>62290</v>
      </c>
      <c r="M40" s="119">
        <f>L40/L45</f>
        <v>8.0870477407159289E-2</v>
      </c>
      <c r="N40" s="3"/>
      <c r="O40" s="2"/>
    </row>
    <row r="41" spans="1:15" ht="15.75" x14ac:dyDescent="0.2">
      <c r="A41" s="14" t="s">
        <v>49</v>
      </c>
      <c r="B41" s="130">
        <v>145</v>
      </c>
      <c r="C41" s="131">
        <v>0.88</v>
      </c>
      <c r="D41" s="130">
        <v>35659</v>
      </c>
      <c r="E41" s="131">
        <v>0.88</v>
      </c>
      <c r="F41" s="130">
        <v>20</v>
      </c>
      <c r="G41" s="131">
        <v>0.12</v>
      </c>
      <c r="H41" s="130">
        <v>4871</v>
      </c>
      <c r="I41" s="131">
        <v>0.12</v>
      </c>
      <c r="J41" s="130">
        <v>165</v>
      </c>
      <c r="K41" s="118">
        <f>J41/J45</f>
        <v>4.5253832862510628E-3</v>
      </c>
      <c r="L41" s="130">
        <v>40530</v>
      </c>
      <c r="M41" s="119">
        <f>L41/L45</f>
        <v>5.2619689345194509E-2</v>
      </c>
      <c r="N41" s="3"/>
      <c r="O41" s="2"/>
    </row>
    <row r="42" spans="1:15" ht="15.75" x14ac:dyDescent="0.2">
      <c r="A42" s="14" t="s">
        <v>50</v>
      </c>
      <c r="B42" s="130">
        <v>88</v>
      </c>
      <c r="C42" s="131">
        <v>0.88</v>
      </c>
      <c r="D42" s="130">
        <v>30171</v>
      </c>
      <c r="E42" s="131">
        <v>0.88</v>
      </c>
      <c r="F42" s="130">
        <v>12</v>
      </c>
      <c r="G42" s="131">
        <v>0.12</v>
      </c>
      <c r="H42" s="130">
        <v>4116</v>
      </c>
      <c r="I42" s="131">
        <v>0.12</v>
      </c>
      <c r="J42" s="130">
        <v>100</v>
      </c>
      <c r="K42" s="118">
        <f>J42/J45</f>
        <v>2.7426565371218561E-3</v>
      </c>
      <c r="L42" s="130">
        <v>34287</v>
      </c>
      <c r="M42" s="119">
        <f>L42/L45</f>
        <v>4.4514465545982831E-2</v>
      </c>
      <c r="N42" s="3"/>
      <c r="O42" s="2"/>
    </row>
    <row r="43" spans="1:15" ht="15.75" x14ac:dyDescent="0.2">
      <c r="A43" s="14" t="s">
        <v>51</v>
      </c>
      <c r="B43" s="130">
        <v>45</v>
      </c>
      <c r="C43" s="131">
        <v>0.87</v>
      </c>
      <c r="D43" s="130">
        <v>20171</v>
      </c>
      <c r="E43" s="131">
        <v>0.87</v>
      </c>
      <c r="F43" s="130">
        <v>7</v>
      </c>
      <c r="G43" s="131">
        <v>0.13</v>
      </c>
      <c r="H43" s="130">
        <v>3064</v>
      </c>
      <c r="I43" s="131">
        <v>0.13</v>
      </c>
      <c r="J43" s="130">
        <v>52</v>
      </c>
      <c r="K43" s="118">
        <f>J43/J45</f>
        <v>1.4261813993033652E-3</v>
      </c>
      <c r="L43" s="130">
        <v>23235</v>
      </c>
      <c r="M43" s="119">
        <f>L43/L45</f>
        <v>3.0165765653481235E-2</v>
      </c>
      <c r="N43" s="3"/>
      <c r="O43" s="2"/>
    </row>
    <row r="44" spans="1:15" ht="15.75" x14ac:dyDescent="0.2">
      <c r="A44" s="14" t="s">
        <v>52</v>
      </c>
      <c r="B44" s="130">
        <v>175</v>
      </c>
      <c r="C44" s="131">
        <v>0.92</v>
      </c>
      <c r="D44" s="130">
        <v>362813</v>
      </c>
      <c r="E44" s="131">
        <v>0.97</v>
      </c>
      <c r="F44" s="130">
        <v>16</v>
      </c>
      <c r="G44" s="131">
        <v>0.08</v>
      </c>
      <c r="H44" s="130">
        <v>12998</v>
      </c>
      <c r="I44" s="131">
        <v>0.03</v>
      </c>
      <c r="J44" s="130">
        <v>191</v>
      </c>
      <c r="K44" s="118">
        <f>J44/J45</f>
        <v>5.2384739859027453E-3</v>
      </c>
      <c r="L44" s="130">
        <v>375811</v>
      </c>
      <c r="M44" s="119">
        <f>L44/L45</f>
        <v>0.4879116228104341</v>
      </c>
      <c r="N44" s="3"/>
      <c r="O44" s="2"/>
    </row>
    <row r="45" spans="1:15" ht="15.75" x14ac:dyDescent="0.25">
      <c r="A45" s="14" t="s">
        <v>4</v>
      </c>
      <c r="B45" s="135">
        <v>11446</v>
      </c>
      <c r="C45" s="131">
        <v>0.31</v>
      </c>
      <c r="D45" s="135">
        <v>591843</v>
      </c>
      <c r="E45" s="131">
        <v>0.77</v>
      </c>
      <c r="F45" s="135">
        <v>25015</v>
      </c>
      <c r="G45" s="131">
        <v>0.69</v>
      </c>
      <c r="H45" s="135">
        <v>178401</v>
      </c>
      <c r="I45" s="131">
        <v>0.23</v>
      </c>
      <c r="J45" s="135">
        <v>36461</v>
      </c>
      <c r="K45" s="118">
        <f>J45/J45</f>
        <v>1</v>
      </c>
      <c r="L45" s="135">
        <v>770244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customHeight="1" x14ac:dyDescent="0.2">
      <c r="A51" s="146" t="s">
        <v>67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0.17100000000000001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0.42599999999999999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0.33100000000000002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3.0000000000000001E-3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6.8000000000000005E-2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2E-3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66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8.9999999999999993E-3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1.2E-2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3.6999999999999998E-2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69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0</v>
      </c>
      <c r="C7" s="84">
        <f>'Current Month '!C7-'Previous Month '!C7</f>
        <v>0</v>
      </c>
      <c r="D7" s="84">
        <f>'Current Month '!D7-'Previous Month '!D7</f>
        <v>0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283</v>
      </c>
      <c r="C8" s="84">
        <f>'Current Month '!C8-'Previous Month '!C8</f>
        <v>43</v>
      </c>
      <c r="D8" s="84">
        <f>'Current Month '!D8-'Previous Month '!D8</f>
        <v>326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283</v>
      </c>
      <c r="C9" s="84">
        <f>'Current Month '!C9-'Previous Month '!C9</f>
        <v>43</v>
      </c>
      <c r="D9" s="84">
        <f>'Current Month '!D9-'Previous Month '!D9</f>
        <v>326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-4188290</v>
      </c>
      <c r="C12" s="84">
        <f>'Current Month '!C12-'Previous Month '!C12</f>
        <v>0</v>
      </c>
      <c r="D12" s="84">
        <f>'Current Month '!D12-'Previous Month '!D12</f>
        <v>-4188290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-33584240</v>
      </c>
      <c r="C13" s="84">
        <f>'Current Month '!C13-'Previous Month '!C13</f>
        <v>0</v>
      </c>
      <c r="D13" s="84">
        <f>'Current Month '!D13-'Previous Month '!D13</f>
        <v>-33584240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-37772530</v>
      </c>
      <c r="C14" s="84">
        <f>'Current Month '!C14-'Previous Month '!C14</f>
        <v>0</v>
      </c>
      <c r="D14" s="84">
        <f>'Current Month '!D14-'Previous Month '!D14</f>
        <v>-37772530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</v>
      </c>
      <c r="C17" s="84">
        <f>'Current Month '!C17-'Previous Month '!C17</f>
        <v>0</v>
      </c>
      <c r="D17" s="84">
        <f>'Current Month '!D17-'Previous Month '!D17</f>
        <v>0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0</v>
      </c>
      <c r="C18" s="84">
        <f>'Current Month '!C18-'Previous Month '!C18</f>
        <v>0</v>
      </c>
      <c r="D18" s="84">
        <f>'Current Month '!D18-'Previous Month '!D18</f>
        <v>0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</v>
      </c>
      <c r="C19" s="84">
        <f>'Current Month '!C19-'Previous Month '!C19</f>
        <v>0</v>
      </c>
      <c r="D19" s="84">
        <f>'Current Month '!D19-'Previous Month '!D19</f>
        <v>0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18543929</v>
      </c>
      <c r="C26" s="84">
        <f>'Current Month '!C26-'Previous Month '!C26</f>
        <v>263432319</v>
      </c>
      <c r="D26" s="84">
        <f>'Current Month '!D26-'Previous Month '!D26</f>
        <v>281976248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193950759</v>
      </c>
      <c r="C27" s="84">
        <f>'Current Month '!C27-'Previous Month '!C27</f>
        <v>64964162</v>
      </c>
      <c r="D27" s="84">
        <f>'Current Month '!D27-'Previous Month '!D27</f>
        <v>258914921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212494688</v>
      </c>
      <c r="C28" s="84">
        <f>'Current Month '!C28-'Previous Month '!C28</f>
        <v>328396481</v>
      </c>
      <c r="D28" s="84">
        <f>'Current Month '!D28-'Previous Month '!D28</f>
        <v>540891169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2032044</v>
      </c>
      <c r="C30" s="84">
        <f>'Current Month '!C30-'Previous Month '!C30</f>
        <v>8921987</v>
      </c>
      <c r="D30" s="84">
        <f>'Current Month '!D30-'Previous Month '!D30</f>
        <v>10954031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88933</v>
      </c>
      <c r="C31" s="84">
        <f>'Current Month '!C31-'Previous Month '!C31</f>
        <v>-17288396</v>
      </c>
      <c r="D31" s="84">
        <f>'Current Month '!D31-'Previous Month '!D31</f>
        <v>-17199463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2120977</v>
      </c>
      <c r="C32" s="84">
        <f>'Current Month '!C32-'Previous Month '!C32</f>
        <v>-8366409</v>
      </c>
      <c r="D32" s="84">
        <f>'Current Month '!D32-'Previous Month '!D32</f>
        <v>-6245432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69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0</v>
      </c>
      <c r="C7" s="108">
        <f>Difference!C7/'Previous Month '!C7</f>
        <v>0</v>
      </c>
      <c r="D7" s="108">
        <f>Difference!D7/'Previous Month '!D7</f>
        <v>0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1.0337975071963996E-3</v>
      </c>
      <c r="C8" s="108">
        <f>Difference!C8/'Previous Month '!C8</f>
        <v>1.6610653996214316E-3</v>
      </c>
      <c r="D8" s="108">
        <f>Difference!D8/'Previous Month '!D8</f>
        <v>1.0879903883057719E-3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9.3999322407711263E-4</v>
      </c>
      <c r="C9" s="108">
        <f>Difference!C9/'Previous Month '!C9</f>
        <v>1.1454143469806345E-3</v>
      </c>
      <c r="D9" s="108">
        <f>Difference!D9/'Previous Month '!D9</f>
        <v>9.6276804673264284E-4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-0.1842446617288</v>
      </c>
      <c r="C12" s="108">
        <f>Difference!C12/'Previous Month '!C12</f>
        <v>0</v>
      </c>
      <c r="D12" s="108">
        <f>Difference!D12/'Previous Month '!D12</f>
        <v>-1.3856766874448747E-2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-0.14760032587338354</v>
      </c>
      <c r="C13" s="108">
        <f>Difference!C13/'Previous Month '!C13</f>
        <v>0</v>
      </c>
      <c r="D13" s="108">
        <f>Difference!D13/'Previous Month '!D13</f>
        <v>-0.11245632441239889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-0.15092879643549639</v>
      </c>
      <c r="C14" s="108">
        <f>Difference!C14/'Previous Month '!C14</f>
        <v>0</v>
      </c>
      <c r="D14" s="108">
        <f>Difference!D14/'Previous Month '!D14</f>
        <v>-6.2860088712626605E-2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0</v>
      </c>
      <c r="C17" s="108">
        <f>Difference!C17/'Previous Month '!C17</f>
        <v>0</v>
      </c>
      <c r="D17" s="108">
        <f>Difference!D17/'Previous Month '!D17</f>
        <v>0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0</v>
      </c>
      <c r="C18" s="108">
        <f>Difference!C18/'Previous Month '!C18</f>
        <v>0</v>
      </c>
      <c r="D18" s="108">
        <f>Difference!D18/'Previous Month '!D18</f>
        <v>0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0</v>
      </c>
      <c r="C19" s="108">
        <f>Difference!C19/'Previous Month '!C19</f>
        <v>0</v>
      </c>
      <c r="D19" s="108">
        <f>Difference!D19/'Previous Month '!D19</f>
        <v>0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0.24828627056018091</v>
      </c>
      <c r="C26" s="108">
        <f>Difference!C26/'Previous Month '!C26</f>
        <v>0.30711364132481983</v>
      </c>
      <c r="D26" s="108">
        <f>Difference!D26/'Previous Month '!D26</f>
        <v>0.3024016966224245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0.24738651361250985</v>
      </c>
      <c r="C27" s="108">
        <f>Difference!C27/'Previous Month '!C27</f>
        <v>0.28033133679814071</v>
      </c>
      <c r="D27" s="108">
        <f>Difference!D27/'Previous Month '!D27</f>
        <v>0.25490286386435518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0.2474647735628141</v>
      </c>
      <c r="C28" s="108">
        <f>Difference!C28/'Previous Month '!C28</f>
        <v>0.30141699345007705</v>
      </c>
      <c r="D28" s="108">
        <f>Difference!D28/'Previous Month '!D28</f>
        <v>0.27763701352514036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7.7639140827497491E-3</v>
      </c>
      <c r="C30" s="108">
        <f>Difference!C30/'Previous Month '!C30</f>
        <v>2.5301944923240447E-3</v>
      </c>
      <c r="D30" s="108">
        <f>Difference!D30/'Previous Month '!D30</f>
        <v>2.8918210204943715E-3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3.1667542474530662E-5</v>
      </c>
      <c r="C31" s="108">
        <f>Difference!C31/'Previous Month '!C31</f>
        <v>-1.7699772374961811E-2</v>
      </c>
      <c r="D31" s="108">
        <f>Difference!D31/'Previous Month '!D31</f>
        <v>-4.5440025640134628E-3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6.9085799383329888E-4</v>
      </c>
      <c r="C32" s="108">
        <f>Difference!C32/'Previous Month '!C32</f>
        <v>-1.8579781712485836E-3</v>
      </c>
      <c r="D32" s="108">
        <f>Difference!D32/'Previous Month '!D32</f>
        <v>-8.2469435191238102E-4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F16" sqref="F16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69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9.0652366525191722E-2</v>
      </c>
      <c r="C7" s="110">
        <f>'Current Month '!C7/'Current Month '!C9</f>
        <v>0.31007875691783737</v>
      </c>
      <c r="D7" s="110">
        <f>'Current Month '!D7/'Current Month '!D9</f>
        <v>0.11498437744332951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0.90934763347480829</v>
      </c>
      <c r="C8" s="110">
        <f>'Current Month '!C8/'Current Month '!C9</f>
        <v>0.68992124308216263</v>
      </c>
      <c r="D8" s="110">
        <f>'Current Month '!D8/'Current Month '!D9</f>
        <v>0.88501562255667054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8.7267729723201362E-2</v>
      </c>
      <c r="C12" s="110">
        <f>'Current Month '!C12/'Current Month '!C14</f>
        <v>0.79720140961543662</v>
      </c>
      <c r="D12" s="110">
        <f>'Current Month '!D12/'Current Month '!D14</f>
        <v>0.52930904324450545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0.9127322702767986</v>
      </c>
      <c r="C13" s="112">
        <f>'Current Month '!C13/'Current Month '!C14</f>
        <v>0.20279859038456341</v>
      </c>
      <c r="D13" s="112">
        <f>'Current Month '!D13/'Current Month '!D14</f>
        <v>0.47069095675549455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8.4885332548977649E-2</v>
      </c>
      <c r="C17" s="110">
        <f>'Current Month '!C17/'Current Month '!C19</f>
        <v>0.21013029564157271</v>
      </c>
      <c r="D17" s="110">
        <f>'Current Month '!D17/'Current Month '!D19</f>
        <v>9.1805887702516076E-2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0.91511466745102232</v>
      </c>
      <c r="C18" s="112">
        <f>'Current Month '!C18/'Current Month '!C19</f>
        <v>0.78986970435842729</v>
      </c>
      <c r="D18" s="112">
        <f>'Current Month '!D18/'Current Month '!D19</f>
        <v>0.90819411229748392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26</v>
      </c>
      <c r="C22" s="113">
        <f>'Previous Month '!C22</f>
        <v>40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8.7036268276901405E-2</v>
      </c>
      <c r="C26" s="110">
        <f>'Current Month '!C26/'Current Month '!C28</f>
        <v>0.79074428232912319</v>
      </c>
      <c r="D26" s="110">
        <f>'Current Month '!D26/'Current Month '!D28</f>
        <v>0.48790272718463218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0.91296373172309864</v>
      </c>
      <c r="C27" s="112">
        <f>'Current Month '!C27/'Current Month '!C28</f>
        <v>0.20925571767087683</v>
      </c>
      <c r="D27" s="112">
        <f>'Current Month '!D27/'Current Month '!D28</f>
        <v>0.51209727281536788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8.585470212845471E-2</v>
      </c>
      <c r="C30" s="110">
        <f>'Current Month '!C30/'Current Month '!C32</f>
        <v>0.78652823491896484</v>
      </c>
      <c r="D30" s="110">
        <f>'Current Month '!D30/'Current Month '!D32</f>
        <v>0.50204828622783682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0.9141452978715453</v>
      </c>
      <c r="C31" s="110">
        <f>'Current Month '!C31/'Current Month '!C32</f>
        <v>0.21347176508103516</v>
      </c>
      <c r="D31" s="110">
        <f>'Current Month '!D31/'Current Month '!D32</f>
        <v>0.49795171377216313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8545</v>
      </c>
      <c r="C38" s="131">
        <v>0.25</v>
      </c>
      <c r="D38" s="130">
        <v>30822</v>
      </c>
      <c r="E38" s="131">
        <v>0.25</v>
      </c>
      <c r="F38" s="130">
        <v>25229</v>
      </c>
      <c r="G38" s="142">
        <v>0.75</v>
      </c>
      <c r="H38" s="130">
        <v>94785</v>
      </c>
      <c r="I38" s="131">
        <v>0.75</v>
      </c>
      <c r="J38" s="130">
        <v>33774</v>
      </c>
      <c r="K38" s="118">
        <f>J38/J45</f>
        <v>0.91106255563648131</v>
      </c>
      <c r="L38" s="130">
        <v>125607</v>
      </c>
      <c r="M38" s="119">
        <f>L38/L45</f>
        <v>0.1630169432133054</v>
      </c>
      <c r="N38" s="5"/>
      <c r="O38" s="64"/>
    </row>
    <row r="39" spans="1:15" ht="15.75" x14ac:dyDescent="0.2">
      <c r="A39" s="14" t="s">
        <v>47</v>
      </c>
      <c r="B39" s="130">
        <v>1004</v>
      </c>
      <c r="C39" s="131">
        <v>0.44</v>
      </c>
      <c r="D39" s="130">
        <v>51324</v>
      </c>
      <c r="E39" s="131">
        <v>0.46</v>
      </c>
      <c r="F39" s="130">
        <v>1293</v>
      </c>
      <c r="G39" s="131">
        <v>0.56000000000000005</v>
      </c>
      <c r="H39" s="130">
        <v>59279</v>
      </c>
      <c r="I39" s="131">
        <v>0.54</v>
      </c>
      <c r="J39" s="130">
        <v>2297</v>
      </c>
      <c r="K39" s="118">
        <f>J39/J45</f>
        <v>6.1962180680316149E-2</v>
      </c>
      <c r="L39" s="130">
        <v>110603</v>
      </c>
      <c r="M39" s="119">
        <f>L39/L45</f>
        <v>0.1435442528698338</v>
      </c>
      <c r="N39" s="5"/>
      <c r="O39" s="64"/>
    </row>
    <row r="40" spans="1:15" ht="15.75" x14ac:dyDescent="0.2">
      <c r="A40" s="14" t="s">
        <v>48</v>
      </c>
      <c r="B40" s="130">
        <v>320</v>
      </c>
      <c r="C40" s="131">
        <v>0.67</v>
      </c>
      <c r="D40" s="130">
        <v>44790</v>
      </c>
      <c r="E40" s="131">
        <v>0.68</v>
      </c>
      <c r="F40" s="130">
        <v>158</v>
      </c>
      <c r="G40" s="131">
        <v>0.33</v>
      </c>
      <c r="H40" s="130">
        <v>21100</v>
      </c>
      <c r="I40" s="131">
        <v>0.32</v>
      </c>
      <c r="J40" s="130">
        <v>478</v>
      </c>
      <c r="K40" s="118">
        <f>J40/J45</f>
        <v>1.2894176040570797E-2</v>
      </c>
      <c r="L40" s="130">
        <v>65890</v>
      </c>
      <c r="M40" s="119">
        <f>L40/L45</f>
        <v>8.5514233986359767E-2</v>
      </c>
      <c r="N40" s="5"/>
      <c r="O40" s="64"/>
    </row>
    <row r="41" spans="1:15" ht="15.75" x14ac:dyDescent="0.2">
      <c r="A41" s="14" t="s">
        <v>49</v>
      </c>
      <c r="B41" s="130">
        <v>124</v>
      </c>
      <c r="C41" s="131">
        <v>0.74</v>
      </c>
      <c r="D41" s="130">
        <v>30662</v>
      </c>
      <c r="E41" s="131">
        <v>0.75</v>
      </c>
      <c r="F41" s="130">
        <v>43</v>
      </c>
      <c r="G41" s="131">
        <v>0.26</v>
      </c>
      <c r="H41" s="130">
        <v>10217</v>
      </c>
      <c r="I41" s="131">
        <v>0.25</v>
      </c>
      <c r="J41" s="130">
        <v>167</v>
      </c>
      <c r="K41" s="118">
        <f>J41/J45</f>
        <v>4.5048690350948184E-3</v>
      </c>
      <c r="L41" s="130">
        <v>40879</v>
      </c>
      <c r="M41" s="119">
        <f>L41/L45</f>
        <v>5.3054126136415254E-2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2.8324026867362628E-3</v>
      </c>
      <c r="L42" s="130">
        <v>36964</v>
      </c>
      <c r="M42" s="119">
        <f>L42/L45</f>
        <v>4.79731088947003E-2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1.4296889752097328E-3</v>
      </c>
      <c r="L43" s="130">
        <v>23811</v>
      </c>
      <c r="M43" s="119">
        <f>L43/L45</f>
        <v>3.0902707929112348E-2</v>
      </c>
      <c r="N43" s="5"/>
      <c r="O43" s="64"/>
    </row>
    <row r="44" spans="1:15" ht="15.75" x14ac:dyDescent="0.2">
      <c r="A44" s="14" t="s">
        <v>52</v>
      </c>
      <c r="B44" s="130">
        <v>170</v>
      </c>
      <c r="C44" s="131">
        <v>0.86</v>
      </c>
      <c r="D44" s="130">
        <v>341746</v>
      </c>
      <c r="E44" s="131">
        <v>0.93</v>
      </c>
      <c r="F44" s="130">
        <v>27</v>
      </c>
      <c r="G44" s="131">
        <v>0.14000000000000001</v>
      </c>
      <c r="H44" s="130">
        <v>25015</v>
      </c>
      <c r="I44" s="131">
        <v>7.0000000000000007E-2</v>
      </c>
      <c r="J44" s="130">
        <v>197</v>
      </c>
      <c r="K44" s="118">
        <f>J44/J45</f>
        <v>5.3141269455908935E-3</v>
      </c>
      <c r="L44" s="130">
        <v>366761</v>
      </c>
      <c r="M44" s="119">
        <f>L44/L45</f>
        <v>0.47599462697027312</v>
      </c>
      <c r="N44" s="5"/>
      <c r="O44" s="64"/>
    </row>
    <row r="45" spans="1:15" ht="15.75" x14ac:dyDescent="0.25">
      <c r="A45" s="14" t="s">
        <v>4</v>
      </c>
      <c r="B45" s="135">
        <v>10301</v>
      </c>
      <c r="C45" s="131">
        <v>0.28000000000000003</v>
      </c>
      <c r="D45" s="135">
        <v>552495</v>
      </c>
      <c r="E45" s="131">
        <v>0.72</v>
      </c>
      <c r="F45" s="135">
        <v>26770</v>
      </c>
      <c r="G45" s="131">
        <v>0.72</v>
      </c>
      <c r="H45" s="135">
        <v>218020</v>
      </c>
      <c r="I45" s="131">
        <v>0.28000000000000003</v>
      </c>
      <c r="J45" s="135">
        <v>37071</v>
      </c>
      <c r="K45" s="118">
        <f>J45/J45</f>
        <v>1</v>
      </c>
      <c r="L45" s="135">
        <v>770515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customHeight="1" x14ac:dyDescent="0.2">
      <c r="A51" s="146" t="s">
        <v>67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0.17100000000000001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0.42599999999999999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0.33100000000000002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3.0000000000000001E-3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8.9999999999999993E-3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1.2E-2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3.6999999999999998E-2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2024-05-29T16:32:06Z</dcterms:modified>
</cp:coreProperties>
</file>