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4\Difference Report\"/>
    </mc:Choice>
  </mc:AlternateContent>
  <xr:revisionPtr revIDLastSave="0" documentId="13_ncr:1_{FD132A9C-3592-458E-83C7-EB6FD6FB27AE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C32" i="1"/>
  <c r="B32" i="1"/>
  <c r="D31" i="1"/>
  <c r="D30" i="1"/>
  <c r="D28" i="1"/>
  <c r="C28" i="1"/>
  <c r="B28" i="1"/>
  <c r="D27" i="1"/>
  <c r="D26" i="1"/>
  <c r="C19" i="1"/>
  <c r="B19" i="1"/>
  <c r="D18" i="1"/>
  <c r="D17" i="1"/>
  <c r="D19" i="1" s="1"/>
  <c r="C14" i="1"/>
  <c r="B14" i="1"/>
  <c r="D13" i="1"/>
  <c r="D12" i="1"/>
  <c r="D14" i="1" s="1"/>
  <c r="D9" i="1"/>
  <c r="C9" i="1"/>
  <c r="B9" i="1"/>
  <c r="D8" i="1"/>
  <c r="D7" i="1"/>
  <c r="D32" i="2"/>
  <c r="C32" i="2"/>
  <c r="B32" i="2"/>
  <c r="D31" i="2"/>
  <c r="D30" i="2"/>
  <c r="C28" i="2"/>
  <c r="B28" i="2"/>
  <c r="D27" i="2"/>
  <c r="D26" i="2"/>
  <c r="D28" i="2" s="1"/>
  <c r="C19" i="2"/>
  <c r="B19" i="2"/>
  <c r="D18" i="2"/>
  <c r="D17" i="2"/>
  <c r="D19" i="2" s="1"/>
  <c r="C14" i="2"/>
  <c r="B14" i="2"/>
  <c r="D13" i="2"/>
  <c r="D12" i="2"/>
  <c r="D14" i="2" s="1"/>
  <c r="D9" i="2"/>
  <c r="C9" i="2"/>
  <c r="B9" i="2"/>
  <c r="D8" i="2"/>
  <c r="D7" i="2"/>
  <c r="K44" i="2" l="1"/>
  <c r="K43" i="2"/>
  <c r="K42" i="2"/>
  <c r="K41" i="2"/>
  <c r="K40" i="2"/>
  <c r="K39" i="2"/>
  <c r="K38" i="2"/>
  <c r="M38" i="2"/>
  <c r="M39" i="2"/>
  <c r="M40" i="2"/>
  <c r="M41" i="2"/>
  <c r="M42" i="2"/>
  <c r="M43" i="2"/>
  <c r="M44" i="2"/>
  <c r="M45" i="2"/>
  <c r="K38" i="1"/>
  <c r="K39" i="1"/>
  <c r="K40" i="1"/>
  <c r="K41" i="1"/>
  <c r="K42" i="1"/>
  <c r="K43" i="1"/>
  <c r="K44" i="1"/>
  <c r="K45" i="1"/>
  <c r="K45" i="2" l="1"/>
  <c r="C27" i="5" l="1"/>
  <c r="B27" i="5"/>
  <c r="B30" i="5"/>
  <c r="C30" i="5"/>
  <c r="B31" i="5"/>
  <c r="C31" i="5"/>
  <c r="B32" i="5"/>
  <c r="C32" i="5"/>
  <c r="D27" i="5" l="1"/>
  <c r="D26" i="5"/>
  <c r="D28" i="5"/>
  <c r="D31" i="5"/>
  <c r="D30" i="5"/>
  <c r="D32" i="5"/>
  <c r="C26" i="5"/>
  <c r="B26" i="5"/>
  <c r="C28" i="5"/>
  <c r="B28" i="5"/>
  <c r="D13" i="5" l="1"/>
  <c r="D8" i="5"/>
  <c r="B7" i="5"/>
  <c r="C7" i="5"/>
  <c r="D7" i="5"/>
  <c r="B8" i="5"/>
  <c r="C8" i="5"/>
  <c r="B9" i="5"/>
  <c r="C9" i="5"/>
  <c r="D9" i="5"/>
  <c r="B12" i="5"/>
  <c r="C12" i="5"/>
  <c r="D12" i="5"/>
  <c r="B13" i="5"/>
  <c r="C13" i="5"/>
  <c r="B14" i="5"/>
  <c r="C14" i="5"/>
  <c r="D14" i="5"/>
  <c r="B17" i="5"/>
  <c r="C17" i="5"/>
  <c r="D17" i="5"/>
  <c r="B18" i="5"/>
  <c r="C18" i="5"/>
  <c r="D18" i="5"/>
  <c r="B19" i="5"/>
  <c r="C19" i="5"/>
  <c r="D19" i="5"/>
  <c r="B22" i="5"/>
  <c r="C22" i="5"/>
  <c r="D22" i="5"/>
  <c r="M38" i="1" l="1"/>
  <c r="M39" i="1"/>
  <c r="M40" i="1"/>
  <c r="M41" i="1"/>
  <c r="M42" i="1"/>
  <c r="M43" i="1"/>
  <c r="M44" i="1"/>
  <c r="M45" i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<sst xmlns="http://schemas.openxmlformats.org/spreadsheetml/2006/main" count="268" uniqueCount="70">
  <si>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</si>
  <si>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</si>
  <si>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</si>
  <si>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</si>
  <si>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</si>
  <si>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</si>
  <si>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</si>
  <si>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</si>
  <si>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</si>
  <si>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</si>
  <si>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</si>
  <si>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</si>
  <si>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</si>
  <si>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</si>
  <si>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</si>
  <si>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</si>
  <si>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</si>
  <si>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</si>
  <si>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</si>
  <si>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</si>
  <si>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</si>
  <si>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</si>
  <si>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</si>
  <si>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</si>
  <si>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</si>
  <si>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</si>
  <si>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</si>
  <si>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</si>
  <si>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</si>
  <si>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</si>
  <si>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</si>
  <si>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</si>
  <si>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</si>
  <si>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</si>
  <si>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</si>
  <si>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</si>
  <si>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</si>
  <si>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</si>
  <si>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</si>
  <si>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</si>
  <si>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</si>
  <si>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</si>
  <si>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</si>
  <si>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</si>
  <si>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</si>
  <si>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</si>
  <si>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</si>
  <si>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</si>
  <si>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</si>
  <si>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</si>
  <si>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</si>
  <si>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</si>
  <si>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</si>
  <si>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</si>
  <si>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</si>
  <si>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</si>
  <si>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</si>
  <si>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</si>
  <si>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</si>
  <si>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</si>
  <si>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</si>
  <si>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</si>
  <si>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</si>
  <si>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</si>
  <si>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</si>
  <si>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</si>
  <si>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&lt;0.05%</t>
  </si>
  <si>
    <t>Fuel Resource Mix as reported for the Period June 2022 to May 2023</t>
  </si>
  <si>
    <t>(As of February 23, 2024) February 2024 REPORT</t>
  </si>
  <si>
    <t>(As of March 29, 2024) March 2024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</si>
</sst>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  <xf numFmtId="9" fontId="19" fillId="0" borderId="1" xfId="10" applyFont="1" applyBorder="1"/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A42" workbookViewId="0">
      <selection activeCell="L50" sqref="L50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69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27318</v>
      </c>
      <c r="C7" s="132">
        <v>11654</v>
      </c>
      <c r="D7" s="132">
        <f>SUM(B7:C7)</f>
        <v>38972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273748</v>
      </c>
      <c r="C8" s="133">
        <v>25887</v>
      </c>
      <c r="D8" s="133">
        <f>SUM(B8:C8)</f>
        <v>299635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301066</v>
      </c>
      <c r="C9" s="134">
        <f>SUM(C7:C8)</f>
        <v>37541</v>
      </c>
      <c r="D9" s="134">
        <f>SUM(D7:D8)</f>
        <v>338607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22732219</v>
      </c>
      <c r="C12" s="132">
        <v>279523714</v>
      </c>
      <c r="D12" s="132">
        <f>SUM(B12:C12)</f>
        <v>302255933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227534999</v>
      </c>
      <c r="C13" s="133">
        <v>71107520</v>
      </c>
      <c r="D13" s="133">
        <f>SUM(B13:C13)</f>
        <v>298642519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250267218</v>
      </c>
      <c r="C14" s="134">
        <f>SUM(C12:C13)</f>
        <v>350631234</v>
      </c>
      <c r="D14" s="134">
        <f>SUM(D12:D13)</f>
        <v>600898452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76.188999999999993</v>
      </c>
      <c r="C17" s="136">
        <v>11.031000000000001</v>
      </c>
      <c r="D17" s="136">
        <f>SUM(B17:C17)</f>
        <v>87.22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821.36300000000006</v>
      </c>
      <c r="C18" s="137">
        <v>41.465000000000003</v>
      </c>
      <c r="D18" s="137">
        <f>SUM(B18:C18)</f>
        <v>862.82800000000009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897.55200000000002</v>
      </c>
      <c r="C19" s="138">
        <f>SUM(C17:C18)</f>
        <v>52.496000000000002</v>
      </c>
      <c r="D19" s="138">
        <f>SUM(D17:D18)</f>
        <v>950.04800000000012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26</v>
      </c>
      <c r="C22" s="139">
        <v>40</v>
      </c>
      <c r="D22" s="139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139"/>
      <c r="C23" s="139"/>
      <c r="D23" s="139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74687694</v>
      </c>
      <c r="C26" s="132">
        <v>857768212</v>
      </c>
      <c r="D26" s="134">
        <f>SUM(B26:C26)</f>
        <v>932455906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783998918</v>
      </c>
      <c r="C27" s="133">
        <v>231740635</v>
      </c>
      <c r="D27" s="134">
        <f>SUM(B27:C27)</f>
        <v>1015739553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858686612</v>
      </c>
      <c r="C28" s="134">
        <f>SUM(C26:C27)</f>
        <v>1089508847</v>
      </c>
      <c r="D28" s="134">
        <f>SUM(D26:D27)</f>
        <v>1948195459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261729326</v>
      </c>
      <c r="C30" s="132">
        <v>3526206000</v>
      </c>
      <c r="D30" s="132">
        <f>SUM(B30:C30)</f>
        <v>3787935326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2808332856</v>
      </c>
      <c r="C31" s="133">
        <v>976758097.99996376</v>
      </c>
      <c r="D31" s="133">
        <f>SUM(B31:C31)</f>
        <v>3785090953.9999638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3070062182</v>
      </c>
      <c r="C32" s="134">
        <f>SUM(C30:C31)</f>
        <v>4502964097.9999638</v>
      </c>
      <c r="D32" s="134">
        <f>SUM(D30:D31)</f>
        <v>7573026279.9999638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9458</v>
      </c>
      <c r="C38" s="131">
        <v>0.28000000000000003</v>
      </c>
      <c r="D38" s="130">
        <v>35487</v>
      </c>
      <c r="E38" s="131">
        <v>0.28999999999999998</v>
      </c>
      <c r="F38" s="130">
        <v>23753</v>
      </c>
      <c r="G38" s="142">
        <v>0.72</v>
      </c>
      <c r="H38" s="130">
        <v>87568</v>
      </c>
      <c r="I38" s="131">
        <v>0.71</v>
      </c>
      <c r="J38" s="130">
        <v>33211</v>
      </c>
      <c r="K38" s="118">
        <f>SUM(J38/J45)</f>
        <v>0.91086366254353968</v>
      </c>
      <c r="L38" s="130">
        <v>123055</v>
      </c>
      <c r="M38" s="119">
        <f>L38/L45</f>
        <v>0.15976106272817445</v>
      </c>
      <c r="N38" s="5"/>
      <c r="O38" s="64"/>
    </row>
    <row r="39" spans="1:15" ht="15.75" x14ac:dyDescent="0.2">
      <c r="A39" s="14" t="s">
        <v>47</v>
      </c>
      <c r="B39" s="130">
        <v>1206</v>
      </c>
      <c r="C39" s="131">
        <v>0.53</v>
      </c>
      <c r="D39" s="130">
        <v>61769</v>
      </c>
      <c r="E39" s="131">
        <v>0.56000000000000005</v>
      </c>
      <c r="F39" s="130">
        <v>1088</v>
      </c>
      <c r="G39" s="131">
        <v>0.47</v>
      </c>
      <c r="H39" s="130">
        <v>49267</v>
      </c>
      <c r="I39" s="131">
        <v>0.44</v>
      </c>
      <c r="J39" s="130">
        <v>2294</v>
      </c>
      <c r="K39" s="118">
        <f>SUM(J39/J45)</f>
        <v>6.2916540961575382E-2</v>
      </c>
      <c r="L39" s="130">
        <v>111036</v>
      </c>
      <c r="M39" s="119">
        <f>L39/L45</f>
        <v>0.1441569165095736</v>
      </c>
      <c r="N39" s="5"/>
      <c r="O39" s="64"/>
    </row>
    <row r="40" spans="1:15" ht="15.75" x14ac:dyDescent="0.2">
      <c r="A40" s="14" t="s">
        <v>48</v>
      </c>
      <c r="B40" s="130">
        <v>329</v>
      </c>
      <c r="C40" s="131">
        <v>0.73</v>
      </c>
      <c r="D40" s="130">
        <v>45773</v>
      </c>
      <c r="E40" s="131">
        <v>0.73</v>
      </c>
      <c r="F40" s="130">
        <v>119</v>
      </c>
      <c r="G40" s="131">
        <v>0.27</v>
      </c>
      <c r="H40" s="130">
        <v>16517</v>
      </c>
      <c r="I40" s="131">
        <v>0.27</v>
      </c>
      <c r="J40" s="130">
        <v>448</v>
      </c>
      <c r="K40" s="118">
        <f>SUM(J40/J45)</f>
        <v>1.2287101286305916E-2</v>
      </c>
      <c r="L40" s="130">
        <v>62290</v>
      </c>
      <c r="M40" s="119">
        <f>L40/L45</f>
        <v>8.0870477407159289E-2</v>
      </c>
      <c r="N40" s="5"/>
      <c r="O40" s="64"/>
    </row>
    <row r="41" spans="1:15" ht="15.75" x14ac:dyDescent="0.2">
      <c r="A41" s="14" t="s">
        <v>49</v>
      </c>
      <c r="B41" s="130">
        <v>145</v>
      </c>
      <c r="C41" s="131">
        <v>0.88</v>
      </c>
      <c r="D41" s="130">
        <v>35659</v>
      </c>
      <c r="E41" s="131">
        <v>0.88</v>
      </c>
      <c r="F41" s="130">
        <v>20</v>
      </c>
      <c r="G41" s="131">
        <v>0.12</v>
      </c>
      <c r="H41" s="130">
        <v>4871</v>
      </c>
      <c r="I41" s="131">
        <v>0.12</v>
      </c>
      <c r="J41" s="130">
        <v>165</v>
      </c>
      <c r="K41" s="118">
        <f>SUM(J41/J45)</f>
        <v>4.5253832862510628E-3</v>
      </c>
      <c r="L41" s="130">
        <v>40530</v>
      </c>
      <c r="M41" s="119">
        <f>L41/L45</f>
        <v>5.2619689345194509E-2</v>
      </c>
      <c r="N41" s="5"/>
      <c r="O41" s="64"/>
    </row>
    <row r="42" spans="1:15" ht="15.75" x14ac:dyDescent="0.2">
      <c r="A42" s="14" t="s">
        <v>50</v>
      </c>
      <c r="B42" s="130">
        <v>88</v>
      </c>
      <c r="C42" s="131">
        <v>0.88</v>
      </c>
      <c r="D42" s="130">
        <v>30171</v>
      </c>
      <c r="E42" s="131">
        <v>0.88</v>
      </c>
      <c r="F42" s="130">
        <v>12</v>
      </c>
      <c r="G42" s="131">
        <v>0.12</v>
      </c>
      <c r="H42" s="130">
        <v>4116</v>
      </c>
      <c r="I42" s="131">
        <v>0.12</v>
      </c>
      <c r="J42" s="130">
        <v>100</v>
      </c>
      <c r="K42" s="118">
        <f>SUM(J42/J45)</f>
        <v>2.7426565371218561E-3</v>
      </c>
      <c r="L42" s="130">
        <v>34287</v>
      </c>
      <c r="M42" s="119">
        <f>L42/L45</f>
        <v>4.4514465545982831E-2</v>
      </c>
      <c r="N42" s="5"/>
      <c r="O42" s="64"/>
    </row>
    <row r="43" spans="1:15" ht="15.75" x14ac:dyDescent="0.2">
      <c r="A43" s="14" t="s">
        <v>51</v>
      </c>
      <c r="B43" s="130">
        <v>45</v>
      </c>
      <c r="C43" s="131">
        <v>0.87</v>
      </c>
      <c r="D43" s="130">
        <v>20171</v>
      </c>
      <c r="E43" s="131">
        <v>0.87</v>
      </c>
      <c r="F43" s="130">
        <v>7</v>
      </c>
      <c r="G43" s="131">
        <v>0.13</v>
      </c>
      <c r="H43" s="130">
        <v>3064</v>
      </c>
      <c r="I43" s="131">
        <v>0.13</v>
      </c>
      <c r="J43" s="130">
        <v>52</v>
      </c>
      <c r="K43" s="118">
        <f>J43/J45</f>
        <v>1.4261813993033652E-3</v>
      </c>
      <c r="L43" s="130">
        <v>23235</v>
      </c>
      <c r="M43" s="119">
        <f>L43/L45</f>
        <v>3.0165765653481235E-2</v>
      </c>
      <c r="N43" s="5"/>
      <c r="O43" s="64"/>
    </row>
    <row r="44" spans="1:15" ht="15.75" x14ac:dyDescent="0.2">
      <c r="A44" s="14" t="s">
        <v>52</v>
      </c>
      <c r="B44" s="130">
        <v>175</v>
      </c>
      <c r="C44" s="131">
        <v>0.92</v>
      </c>
      <c r="D44" s="130">
        <v>362813</v>
      </c>
      <c r="E44" s="131">
        <v>0.97</v>
      </c>
      <c r="F44" s="130">
        <v>16</v>
      </c>
      <c r="G44" s="131">
        <v>0.08</v>
      </c>
      <c r="H44" s="130">
        <v>12998</v>
      </c>
      <c r="I44" s="131">
        <v>0.03</v>
      </c>
      <c r="J44" s="130">
        <v>191</v>
      </c>
      <c r="K44" s="118">
        <f>SUM(J44/J45)</f>
        <v>5.2384739859027453E-3</v>
      </c>
      <c r="L44" s="130">
        <v>375811</v>
      </c>
      <c r="M44" s="119">
        <f>L44/L45</f>
        <v>0.4879116228104341</v>
      </c>
      <c r="N44" s="5"/>
      <c r="O44" s="64"/>
    </row>
    <row r="45" spans="1:15" ht="15.75" x14ac:dyDescent="0.25">
      <c r="A45" s="14" t="s">
        <v>4</v>
      </c>
      <c r="B45" s="135">
        <v>11446</v>
      </c>
      <c r="C45" s="131">
        <v>0.31</v>
      </c>
      <c r="D45" s="135">
        <v>591843</v>
      </c>
      <c r="E45" s="131">
        <v>0.77</v>
      </c>
      <c r="F45" s="135">
        <v>25015</v>
      </c>
      <c r="G45" s="131">
        <v>0.69</v>
      </c>
      <c r="H45" s="135">
        <v>178401</v>
      </c>
      <c r="I45" s="131">
        <v>0.23</v>
      </c>
      <c r="J45" s="135">
        <v>36461</v>
      </c>
      <c r="K45" s="150">
        <f>SUM(K38:K44)</f>
        <v>1</v>
      </c>
      <c r="L45" s="135">
        <v>770244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67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0.17100000000000001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0.42599999999999999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0.33100000000000002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3.0000000000000001E-3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8.9999999999999993E-3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1.2E-2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3.6999999999999998E-2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A28" workbookViewId="0">
      <selection activeCell="H49" sqref="H49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2851562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68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27508</v>
      </c>
      <c r="C7" s="132">
        <v>11570</v>
      </c>
      <c r="D7" s="132">
        <f>SUM(B7:C7)</f>
        <v>39078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273305</v>
      </c>
      <c r="C8" s="133">
        <v>25936</v>
      </c>
      <c r="D8" s="133">
        <f>SUM(B8:C8)</f>
        <v>299241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300813</v>
      </c>
      <c r="C9" s="134">
        <f>SUM(C7:C8)</f>
        <v>37506</v>
      </c>
      <c r="D9" s="134">
        <f>SUM(D7:D8)</f>
        <v>338319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23664440</v>
      </c>
      <c r="C12" s="132">
        <v>272805658</v>
      </c>
      <c r="D12" s="132">
        <f>SUM(B12:C12)</f>
        <v>296470098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258459573</v>
      </c>
      <c r="C13" s="133">
        <v>75369082</v>
      </c>
      <c r="D13" s="133">
        <f>SUM(B13:C13)</f>
        <v>333828655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282124013</v>
      </c>
      <c r="C14" s="134">
        <f>SUM(C12:C13)</f>
        <v>348174740</v>
      </c>
      <c r="D14" s="134">
        <f>SUM(D12:D13)</f>
        <v>630298753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76.606999999999999</v>
      </c>
      <c r="C17" s="136">
        <v>11.031000000000001</v>
      </c>
      <c r="D17" s="136">
        <f>SUM(B17:C17)</f>
        <v>87.638000000000005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821.29600000000005</v>
      </c>
      <c r="C18" s="137">
        <v>41.465000000000003</v>
      </c>
      <c r="D18" s="137">
        <f>SUM(B18:C18)</f>
        <v>862.76100000000008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897.90300000000002</v>
      </c>
      <c r="C19" s="138">
        <f>SUM(C17:C18)</f>
        <v>52.496000000000002</v>
      </c>
      <c r="D19" s="138">
        <f>SUM(D17:D18)</f>
        <v>950.39900000000011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25</v>
      </c>
      <c r="C22" s="139">
        <v>40</v>
      </c>
      <c r="D22" s="139">
        <v>44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51955475</v>
      </c>
      <c r="C26" s="132">
        <v>578244498</v>
      </c>
      <c r="D26" s="134">
        <f>SUM(B26:C26)</f>
        <v>630199973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556463919</v>
      </c>
      <c r="C27" s="133">
        <v>160633115</v>
      </c>
      <c r="D27" s="134">
        <f>SUM(B27:C27)</f>
        <v>717097034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608419394</v>
      </c>
      <c r="C28" s="134">
        <f>SUM(C26:C27)</f>
        <v>738877613</v>
      </c>
      <c r="D28" s="134">
        <f>SUM(D26:D27)</f>
        <v>1347297007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261827117</v>
      </c>
      <c r="C30" s="132">
        <v>3525455093</v>
      </c>
      <c r="D30" s="132">
        <f>SUM(B30:C30)</f>
        <v>3787282210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2810787571</v>
      </c>
      <c r="C31" s="133">
        <v>999484181.99996376</v>
      </c>
      <c r="D31" s="133">
        <f>SUM(B31:C31)</f>
        <v>3810271752.9999638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3072614688</v>
      </c>
      <c r="C32" s="134">
        <f>SUM(C30:C31)</f>
        <v>4524939274.9999638</v>
      </c>
      <c r="D32" s="134">
        <f>SUM(D30:D31)</f>
        <v>7597553962.9999638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9390</v>
      </c>
      <c r="C38" s="131">
        <v>0.28000000000000003</v>
      </c>
      <c r="D38" s="130">
        <v>35279</v>
      </c>
      <c r="E38" s="131">
        <v>0.28999999999999998</v>
      </c>
      <c r="F38" s="130">
        <v>23867</v>
      </c>
      <c r="G38" s="142">
        <v>0.72</v>
      </c>
      <c r="H38" s="130">
        <v>87860</v>
      </c>
      <c r="I38" s="131">
        <v>0.71</v>
      </c>
      <c r="J38" s="130">
        <v>33257</v>
      </c>
      <c r="K38" s="118">
        <f>J38/J45</f>
        <v>0.91105084374315148</v>
      </c>
      <c r="L38" s="130">
        <v>123139</v>
      </c>
      <c r="M38" s="119">
        <f>L38/L45</f>
        <v>0.15998269460128725</v>
      </c>
      <c r="N38" s="3"/>
      <c r="O38" s="2"/>
    </row>
    <row r="39" spans="1:15" ht="15.75" x14ac:dyDescent="0.2">
      <c r="A39" s="14" t="s">
        <v>47</v>
      </c>
      <c r="B39" s="130">
        <v>1202</v>
      </c>
      <c r="C39" s="131">
        <v>0.52</v>
      </c>
      <c r="D39" s="130">
        <v>61573</v>
      </c>
      <c r="E39" s="131">
        <v>0.55000000000000004</v>
      </c>
      <c r="F39" s="130">
        <v>1092</v>
      </c>
      <c r="G39" s="131">
        <v>0.48</v>
      </c>
      <c r="H39" s="130">
        <v>49461</v>
      </c>
      <c r="I39" s="131">
        <v>0.45</v>
      </c>
      <c r="J39" s="130">
        <v>2294</v>
      </c>
      <c r="K39" s="118">
        <f>J39/J45</f>
        <v>6.2842428227043612E-2</v>
      </c>
      <c r="L39" s="130">
        <v>111034</v>
      </c>
      <c r="M39" s="119">
        <f>L39/L45</f>
        <v>0.14425582887922858</v>
      </c>
      <c r="N39" s="3"/>
      <c r="O39" s="2"/>
    </row>
    <row r="40" spans="1:15" ht="15.75" x14ac:dyDescent="0.2">
      <c r="A40" s="14" t="s">
        <v>48</v>
      </c>
      <c r="B40" s="130">
        <v>327</v>
      </c>
      <c r="C40" s="131">
        <v>0.73</v>
      </c>
      <c r="D40" s="130">
        <v>45534</v>
      </c>
      <c r="E40" s="131">
        <v>0.73</v>
      </c>
      <c r="F40" s="130">
        <v>120</v>
      </c>
      <c r="G40" s="131">
        <v>0.27</v>
      </c>
      <c r="H40" s="130">
        <v>16635</v>
      </c>
      <c r="I40" s="131">
        <v>0.27</v>
      </c>
      <c r="J40" s="130">
        <v>447</v>
      </c>
      <c r="K40" s="118">
        <f>J40/J45</f>
        <v>1.2245233399079554E-2</v>
      </c>
      <c r="L40" s="130">
        <v>62169</v>
      </c>
      <c r="M40" s="119">
        <f>L40/L45</f>
        <v>8.077022016312807E-2</v>
      </c>
      <c r="N40" s="3"/>
      <c r="O40" s="2"/>
    </row>
    <row r="41" spans="1:15" ht="15.75" x14ac:dyDescent="0.2">
      <c r="A41" s="14" t="s">
        <v>49</v>
      </c>
      <c r="B41" s="130">
        <v>139</v>
      </c>
      <c r="C41" s="131">
        <v>0.85</v>
      </c>
      <c r="D41" s="130">
        <v>34198</v>
      </c>
      <c r="E41" s="131">
        <v>0.85</v>
      </c>
      <c r="F41" s="130">
        <v>24</v>
      </c>
      <c r="G41" s="131">
        <v>0.15</v>
      </c>
      <c r="H41" s="130">
        <v>5829</v>
      </c>
      <c r="I41" s="131">
        <v>0.15</v>
      </c>
      <c r="J41" s="130">
        <v>163</v>
      </c>
      <c r="K41" s="118">
        <f>J41/J45</f>
        <v>4.4652640806486961E-3</v>
      </c>
      <c r="L41" s="130">
        <v>40027</v>
      </c>
      <c r="M41" s="119">
        <f>L41/L45</f>
        <v>5.2003242813452477E-2</v>
      </c>
      <c r="N41" s="3"/>
      <c r="O41" s="2"/>
    </row>
    <row r="42" spans="1:15" ht="15.75" x14ac:dyDescent="0.2">
      <c r="A42" s="14" t="s">
        <v>50</v>
      </c>
      <c r="B42" s="130">
        <v>87</v>
      </c>
      <c r="C42" s="131">
        <v>0.87</v>
      </c>
      <c r="D42" s="130">
        <v>29796</v>
      </c>
      <c r="E42" s="131">
        <v>0.87</v>
      </c>
      <c r="F42" s="130">
        <v>13</v>
      </c>
      <c r="G42" s="131">
        <v>0.13</v>
      </c>
      <c r="H42" s="130">
        <v>4491</v>
      </c>
      <c r="I42" s="131">
        <v>0.13</v>
      </c>
      <c r="J42" s="130">
        <v>100</v>
      </c>
      <c r="K42" s="118">
        <f>J42/J45</f>
        <v>2.7394258163488932E-3</v>
      </c>
      <c r="L42" s="130">
        <v>34287</v>
      </c>
      <c r="M42" s="119">
        <f>L42/L45</f>
        <v>4.4545811236036806E-2</v>
      </c>
      <c r="N42" s="3"/>
      <c r="O42" s="2"/>
    </row>
    <row r="43" spans="1:15" ht="15.75" x14ac:dyDescent="0.2">
      <c r="A43" s="14" t="s">
        <v>51</v>
      </c>
      <c r="B43" s="130">
        <v>45</v>
      </c>
      <c r="C43" s="131">
        <v>0.87</v>
      </c>
      <c r="D43" s="130">
        <v>20171</v>
      </c>
      <c r="E43" s="131">
        <v>0.87</v>
      </c>
      <c r="F43" s="130">
        <v>7</v>
      </c>
      <c r="G43" s="131">
        <v>0.13</v>
      </c>
      <c r="H43" s="130">
        <v>3064</v>
      </c>
      <c r="I43" s="131">
        <v>0.13</v>
      </c>
      <c r="J43" s="130">
        <v>52</v>
      </c>
      <c r="K43" s="118">
        <f>J43/J45</f>
        <v>1.4245014245014246E-3</v>
      </c>
      <c r="L43" s="130">
        <v>23235</v>
      </c>
      <c r="M43" s="119">
        <f>L43/L45</f>
        <v>3.018700743924272E-2</v>
      </c>
      <c r="N43" s="3"/>
      <c r="O43" s="2"/>
    </row>
    <row r="44" spans="1:15" ht="15.75" x14ac:dyDescent="0.2">
      <c r="A44" s="14" t="s">
        <v>52</v>
      </c>
      <c r="B44" s="130">
        <v>175</v>
      </c>
      <c r="C44" s="131">
        <v>0.92</v>
      </c>
      <c r="D44" s="130">
        <v>362813</v>
      </c>
      <c r="E44" s="131">
        <v>0.97</v>
      </c>
      <c r="F44" s="130">
        <v>16</v>
      </c>
      <c r="G44" s="131">
        <v>0.08</v>
      </c>
      <c r="H44" s="130">
        <v>12998</v>
      </c>
      <c r="I44" s="131">
        <v>0.03</v>
      </c>
      <c r="J44" s="130">
        <v>191</v>
      </c>
      <c r="K44" s="118">
        <f>J44/J45</f>
        <v>5.2323033092263865E-3</v>
      </c>
      <c r="L44" s="130">
        <v>375811</v>
      </c>
      <c r="M44" s="119">
        <f>L44/L45</f>
        <v>0.48825519486762409</v>
      </c>
      <c r="N44" s="3"/>
      <c r="O44" s="2"/>
    </row>
    <row r="45" spans="1:15" ht="15.75" x14ac:dyDescent="0.25">
      <c r="A45" s="14" t="s">
        <v>4</v>
      </c>
      <c r="B45" s="135">
        <v>11365</v>
      </c>
      <c r="C45" s="131">
        <v>0.31</v>
      </c>
      <c r="D45" s="135">
        <v>589364</v>
      </c>
      <c r="E45" s="131">
        <v>0.77</v>
      </c>
      <c r="F45" s="135">
        <v>25139</v>
      </c>
      <c r="G45" s="131">
        <v>0.69</v>
      </c>
      <c r="H45" s="135">
        <v>180338</v>
      </c>
      <c r="I45" s="131">
        <v>0.23</v>
      </c>
      <c r="J45" s="135">
        <v>36504</v>
      </c>
      <c r="K45" s="118">
        <f>J45/J45</f>
        <v>1</v>
      </c>
      <c r="L45" s="135">
        <v>769702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customHeight="1" x14ac:dyDescent="0.2">
      <c r="A51" s="146" t="s">
        <v>67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0.17100000000000001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0.42599999999999999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0.33100000000000002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3.0000000000000001E-3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6.8000000000000005E-2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2E-3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66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8.9999999999999993E-3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1.2E-2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3.6999999999999998E-2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tabSelected="1"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69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-190</v>
      </c>
      <c r="C7" s="84">
        <f>'Current Month '!C7-'Previous Month '!C7</f>
        <v>84</v>
      </c>
      <c r="D7" s="84">
        <f>'Current Month '!D7-'Previous Month '!D7</f>
        <v>-106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443</v>
      </c>
      <c r="C8" s="84">
        <f>'Current Month '!C8-'Previous Month '!C8</f>
        <v>-49</v>
      </c>
      <c r="D8" s="84">
        <f>'Current Month '!D8-'Previous Month '!D8</f>
        <v>394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253</v>
      </c>
      <c r="C9" s="84">
        <f>'Current Month '!C9-'Previous Month '!C9</f>
        <v>35</v>
      </c>
      <c r="D9" s="84">
        <f>'Current Month '!D9-'Previous Month '!D9</f>
        <v>288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-932221</v>
      </c>
      <c r="C12" s="84">
        <f>'Current Month '!C12-'Previous Month '!C12</f>
        <v>6718056</v>
      </c>
      <c r="D12" s="84">
        <f>'Current Month '!D12-'Previous Month '!D12</f>
        <v>5785835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-30924574</v>
      </c>
      <c r="C13" s="84">
        <f>'Current Month '!C13-'Previous Month '!C13</f>
        <v>-4261562</v>
      </c>
      <c r="D13" s="84">
        <f>'Current Month '!D13-'Previous Month '!D13</f>
        <v>-35186136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-31856795</v>
      </c>
      <c r="C14" s="84">
        <f>'Current Month '!C14-'Previous Month '!C14</f>
        <v>2456494</v>
      </c>
      <c r="D14" s="84">
        <f>'Current Month '!D14-'Previous Month '!D14</f>
        <v>-29400301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-0.41800000000000637</v>
      </c>
      <c r="C17" s="84">
        <f>'Current Month '!C17-'Previous Month '!C17</f>
        <v>0</v>
      </c>
      <c r="D17" s="84">
        <f>'Current Month '!D17-'Previous Month '!D17</f>
        <v>-0.41800000000000637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6.7000000000007276E-2</v>
      </c>
      <c r="C18" s="84">
        <f>'Current Month '!C18-'Previous Month '!C18</f>
        <v>0</v>
      </c>
      <c r="D18" s="84">
        <f>'Current Month '!D18-'Previous Month '!D18</f>
        <v>6.7000000000007276E-2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-0.35099999999999909</v>
      </c>
      <c r="C19" s="84">
        <f>'Current Month '!C19-'Previous Month '!C19</f>
        <v>0</v>
      </c>
      <c r="D19" s="84">
        <f>'Current Month '!D19-'Previous Month '!D19</f>
        <v>-0.35099999999999909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1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22732219</v>
      </c>
      <c r="C26" s="84">
        <f>'Current Month '!C26-'Previous Month '!C26</f>
        <v>279523714</v>
      </c>
      <c r="D26" s="84">
        <f>'Current Month '!D26-'Previous Month '!D26</f>
        <v>302255933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227534999</v>
      </c>
      <c r="C27" s="84">
        <f>'Current Month '!C27-'Previous Month '!C27</f>
        <v>71107520</v>
      </c>
      <c r="D27" s="84">
        <f>'Current Month '!D27-'Previous Month '!D27</f>
        <v>298642519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250267218</v>
      </c>
      <c r="C28" s="84">
        <f>'Current Month '!C28-'Previous Month '!C28</f>
        <v>350631234</v>
      </c>
      <c r="D28" s="84">
        <f>'Current Month '!D28-'Previous Month '!D28</f>
        <v>600898452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-97791</v>
      </c>
      <c r="C30" s="84">
        <f>'Current Month '!C30-'Previous Month '!C30</f>
        <v>750907</v>
      </c>
      <c r="D30" s="84">
        <f>'Current Month '!D30-'Previous Month '!D30</f>
        <v>653116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-2454715</v>
      </c>
      <c r="C31" s="84">
        <f>'Current Month '!C31-'Previous Month '!C31</f>
        <v>-22726084</v>
      </c>
      <c r="D31" s="84">
        <f>'Current Month '!D31-'Previous Month '!D31</f>
        <v>-25180799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-2552506</v>
      </c>
      <c r="C32" s="84">
        <f>'Current Month '!C32-'Previous Month '!C32</f>
        <v>-21975177</v>
      </c>
      <c r="D32" s="84">
        <f>'Current Month '!D32-'Previous Month '!D32</f>
        <v>-24527683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69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-6.9070815762687218E-3</v>
      </c>
      <c r="C7" s="108">
        <f>Difference!C7/'Previous Month '!C7</f>
        <v>7.2601555747623166E-3</v>
      </c>
      <c r="D7" s="108">
        <f>Difference!D7/'Previous Month '!D7</f>
        <v>-2.7125236706075028E-3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1.6208997274107682E-3</v>
      </c>
      <c r="C8" s="108">
        <f>Difference!C8/'Previous Month '!C8</f>
        <v>-1.8892658852560148E-3</v>
      </c>
      <c r="D8" s="108">
        <f>Difference!D8/'Previous Month '!D8</f>
        <v>1.3166644945044295E-3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8.410540767852453E-4</v>
      </c>
      <c r="C9" s="108">
        <f>Difference!C9/'Previous Month '!C9</f>
        <v>9.3318402388951102E-4</v>
      </c>
      <c r="D9" s="108">
        <f>Difference!D9/'Previous Month '!D9</f>
        <v>8.512675906466973E-4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-3.9393326019969206E-2</v>
      </c>
      <c r="C12" s="108">
        <f>Difference!C12/'Previous Month '!C12</f>
        <v>2.4625794234810188E-2</v>
      </c>
      <c r="D12" s="108">
        <f>Difference!D12/'Previous Month '!D12</f>
        <v>1.9515745564330066E-2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-0.11964955927556221</v>
      </c>
      <c r="C13" s="108">
        <f>Difference!C13/'Previous Month '!C13</f>
        <v>-5.6542575375934656E-2</v>
      </c>
      <c r="D13" s="108">
        <f>Difference!D13/'Previous Month '!D13</f>
        <v>-0.10540178463709174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-0.11291770119546683</v>
      </c>
      <c r="C14" s="108">
        <f>Difference!C14/'Previous Month '!C14</f>
        <v>7.055348127782044E-3</v>
      </c>
      <c r="D14" s="108">
        <f>Difference!D14/'Previous Month '!D14</f>
        <v>-4.6645024855379968E-2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-5.4564204315533356E-3</v>
      </c>
      <c r="C17" s="108">
        <f>Difference!C17/'Previous Month '!C17</f>
        <v>0</v>
      </c>
      <c r="D17" s="108">
        <f>Difference!D17/'Previous Month '!D17</f>
        <v>-4.7696204842648891E-3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8.1578383433022038E-5</v>
      </c>
      <c r="C18" s="108">
        <f>Difference!C18/'Previous Month '!C18</f>
        <v>0</v>
      </c>
      <c r="D18" s="108">
        <f>Difference!D18/'Previous Month '!D18</f>
        <v>7.7657659537238319E-5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-3.9091082221576169E-4</v>
      </c>
      <c r="C19" s="108">
        <f>Difference!C19/'Previous Month '!C19</f>
        <v>0</v>
      </c>
      <c r="D19" s="108">
        <f>Difference!D19/'Previous Month '!D19</f>
        <v>-3.6931857041095273E-4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0.04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0.4375326950624549</v>
      </c>
      <c r="C26" s="108">
        <f>Difference!C26/'Previous Month '!C26</f>
        <v>0.48340055974038859</v>
      </c>
      <c r="D26" s="108">
        <f>Difference!D26/'Previous Month '!D26</f>
        <v>0.47961908275105558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0.40889443363892208</v>
      </c>
      <c r="C27" s="108">
        <f>Difference!C27/'Previous Month '!C27</f>
        <v>0.44267036719047625</v>
      </c>
      <c r="D27" s="108">
        <f>Difference!D27/'Previous Month '!D27</f>
        <v>0.41646040192658224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0.41133997447819687</v>
      </c>
      <c r="C28" s="108">
        <f>Difference!C28/'Previous Month '!C28</f>
        <v>0.47454575403409877</v>
      </c>
      <c r="D28" s="108">
        <f>Difference!D28/'Previous Month '!D28</f>
        <v>0.44600295916785926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-3.7349454525751051E-4</v>
      </c>
      <c r="C30" s="108">
        <f>Difference!C30/'Previous Month '!C30</f>
        <v>2.1299576372167393E-4</v>
      </c>
      <c r="D30" s="108">
        <f>Difference!D30/'Previous Month '!D30</f>
        <v>1.7244978424779176E-4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-8.7331928791996218E-4</v>
      </c>
      <c r="C31" s="108">
        <f>Difference!C31/'Previous Month '!C31</f>
        <v>-2.2737812573006607E-2</v>
      </c>
      <c r="D31" s="108">
        <f>Difference!D31/'Previous Month '!D31</f>
        <v>-6.6086622247282633E-3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-8.3072765679625623E-4</v>
      </c>
      <c r="C32" s="108">
        <f>Difference!C32/'Previous Month '!C32</f>
        <v>-4.8564578803104884E-3</v>
      </c>
      <c r="D32" s="108">
        <f>Difference!D32/'Previous Month '!D32</f>
        <v>-3.2283657502730021E-3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workbookViewId="0">
      <selection activeCell="I30" sqref="I30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69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9.0737579135471952E-2</v>
      </c>
      <c r="C7" s="110">
        <f>'Current Month '!C7/'Current Month '!C9</f>
        <v>0.31043392557470501</v>
      </c>
      <c r="D7" s="110">
        <f>'Current Month '!D7/'Current Month '!D9</f>
        <v>0.11509508072780539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0.90926242086452802</v>
      </c>
      <c r="C8" s="110">
        <f>'Current Month '!C8/'Current Month '!C9</f>
        <v>0.68956607442529505</v>
      </c>
      <c r="D8" s="110">
        <f>'Current Month '!D8/'Current Month '!D9</f>
        <v>0.88490491927219461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9.0831788444621614E-2</v>
      </c>
      <c r="C12" s="110">
        <f>'Current Month '!C12/'Current Month '!C14</f>
        <v>0.79720140961543662</v>
      </c>
      <c r="D12" s="110">
        <f>'Current Month '!D12/'Current Month '!D14</f>
        <v>0.50300667607644289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0.90916821155537841</v>
      </c>
      <c r="C13" s="112">
        <f>'Current Month '!C13/'Current Month '!C14</f>
        <v>0.20279859038456341</v>
      </c>
      <c r="D13" s="112">
        <f>'Current Month '!D13/'Current Month '!D14</f>
        <v>0.49699332392355705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8.4885332548977649E-2</v>
      </c>
      <c r="C17" s="110">
        <f>'Current Month '!C17/'Current Month '!C19</f>
        <v>0.21013029564157271</v>
      </c>
      <c r="D17" s="110">
        <f>'Current Month '!D17/'Current Month '!D19</f>
        <v>9.1805887702516076E-2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0.91511466745102232</v>
      </c>
      <c r="C18" s="112">
        <f>'Current Month '!C18/'Current Month '!C19</f>
        <v>0.78986970435842729</v>
      </c>
      <c r="D18" s="112">
        <f>'Current Month '!D18/'Current Month '!D19</f>
        <v>0.90819411229748392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25</v>
      </c>
      <c r="C22" s="113">
        <f>'Previous Month '!C22</f>
        <v>40</v>
      </c>
      <c r="D22" s="113">
        <f>'Previous Month '!D22</f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8.6978989722504257E-2</v>
      </c>
      <c r="C26" s="110">
        <f>'Current Month '!C26/'Current Month '!C28</f>
        <v>0.78729806954931503</v>
      </c>
      <c r="D26" s="110">
        <f>'Current Month '!D26/'Current Month '!D28</f>
        <v>0.47862543857823459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0.91302101027749571</v>
      </c>
      <c r="C27" s="112">
        <f>'Current Month '!C27/'Current Month '!C28</f>
        <v>0.212701930450685</v>
      </c>
      <c r="D27" s="112">
        <f>'Current Month '!D27/'Current Month '!D28</f>
        <v>0.52137456142176541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8.5252125359068703E-2</v>
      </c>
      <c r="C30" s="110">
        <f>'Current Month '!C30/'Current Month '!C32</f>
        <v>0.78308552394770359</v>
      </c>
      <c r="D30" s="110">
        <f>'Current Month '!D30/'Current Month '!D32</f>
        <v>0.50018779625838272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0.91474787464093132</v>
      </c>
      <c r="C31" s="110">
        <f>'Current Month '!C31/'Current Month '!C32</f>
        <v>0.21691447605229644</v>
      </c>
      <c r="D31" s="110">
        <f>'Current Month '!D31/'Current Month '!D32</f>
        <v>0.49981220374161728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8545</v>
      </c>
      <c r="C38" s="131">
        <v>0.25</v>
      </c>
      <c r="D38" s="130">
        <v>30822</v>
      </c>
      <c r="E38" s="131">
        <v>0.25</v>
      </c>
      <c r="F38" s="130">
        <v>25229</v>
      </c>
      <c r="G38" s="142">
        <v>0.75</v>
      </c>
      <c r="H38" s="130">
        <v>94785</v>
      </c>
      <c r="I38" s="131">
        <v>0.75</v>
      </c>
      <c r="J38" s="130">
        <v>33774</v>
      </c>
      <c r="K38" s="118">
        <f>J38/J45</f>
        <v>0.91106255563648131</v>
      </c>
      <c r="L38" s="130">
        <v>125607</v>
      </c>
      <c r="M38" s="119">
        <f>L38/L45</f>
        <v>0.1630169432133054</v>
      </c>
      <c r="N38" s="5"/>
      <c r="O38" s="64"/>
    </row>
    <row r="39" spans="1:15" ht="15.75" x14ac:dyDescent="0.2">
      <c r="A39" s="14" t="s">
        <v>47</v>
      </c>
      <c r="B39" s="130">
        <v>1004</v>
      </c>
      <c r="C39" s="131">
        <v>0.44</v>
      </c>
      <c r="D39" s="130">
        <v>51324</v>
      </c>
      <c r="E39" s="131">
        <v>0.46</v>
      </c>
      <c r="F39" s="130">
        <v>1293</v>
      </c>
      <c r="G39" s="131">
        <v>0.56000000000000005</v>
      </c>
      <c r="H39" s="130">
        <v>59279</v>
      </c>
      <c r="I39" s="131">
        <v>0.54</v>
      </c>
      <c r="J39" s="130">
        <v>2297</v>
      </c>
      <c r="K39" s="118">
        <f>J39/J45</f>
        <v>6.1962180680316149E-2</v>
      </c>
      <c r="L39" s="130">
        <v>110603</v>
      </c>
      <c r="M39" s="119">
        <f>L39/L45</f>
        <v>0.1435442528698338</v>
      </c>
      <c r="N39" s="5"/>
      <c r="O39" s="64"/>
    </row>
    <row r="40" spans="1:15" ht="15.75" x14ac:dyDescent="0.2">
      <c r="A40" s="14" t="s">
        <v>48</v>
      </c>
      <c r="B40" s="130">
        <v>320</v>
      </c>
      <c r="C40" s="131">
        <v>0.67</v>
      </c>
      <c r="D40" s="130">
        <v>44790</v>
      </c>
      <c r="E40" s="131">
        <v>0.68</v>
      </c>
      <c r="F40" s="130">
        <v>158</v>
      </c>
      <c r="G40" s="131">
        <v>0.33</v>
      </c>
      <c r="H40" s="130">
        <v>21100</v>
      </c>
      <c r="I40" s="131">
        <v>0.32</v>
      </c>
      <c r="J40" s="130">
        <v>478</v>
      </c>
      <c r="K40" s="118">
        <f>J40/J45</f>
        <v>1.2894176040570797E-2</v>
      </c>
      <c r="L40" s="130">
        <v>65890</v>
      </c>
      <c r="M40" s="119">
        <f>L40/L45</f>
        <v>8.5514233986359767E-2</v>
      </c>
      <c r="N40" s="5"/>
      <c r="O40" s="64"/>
    </row>
    <row r="41" spans="1:15" ht="15.75" x14ac:dyDescent="0.2">
      <c r="A41" s="14" t="s">
        <v>49</v>
      </c>
      <c r="B41" s="130">
        <v>124</v>
      </c>
      <c r="C41" s="131">
        <v>0.74</v>
      </c>
      <c r="D41" s="130">
        <v>30662</v>
      </c>
      <c r="E41" s="131">
        <v>0.75</v>
      </c>
      <c r="F41" s="130">
        <v>43</v>
      </c>
      <c r="G41" s="131">
        <v>0.26</v>
      </c>
      <c r="H41" s="130">
        <v>10217</v>
      </c>
      <c r="I41" s="131">
        <v>0.25</v>
      </c>
      <c r="J41" s="130">
        <v>167</v>
      </c>
      <c r="K41" s="118">
        <f>J41/J45</f>
        <v>4.5048690350948184E-3</v>
      </c>
      <c r="L41" s="130">
        <v>40879</v>
      </c>
      <c r="M41" s="119">
        <f>L41/L45</f>
        <v>5.3054126136415254E-2</v>
      </c>
      <c r="N41" s="5"/>
      <c r="O41" s="64"/>
    </row>
    <row r="42" spans="1:15" ht="15.75" x14ac:dyDescent="0.2">
      <c r="A42" s="14" t="s">
        <v>50</v>
      </c>
      <c r="B42" s="130">
        <v>92</v>
      </c>
      <c r="C42" s="131">
        <v>0.88</v>
      </c>
      <c r="D42" s="130">
        <v>32515</v>
      </c>
      <c r="E42" s="131">
        <v>0.88</v>
      </c>
      <c r="F42" s="130">
        <v>13</v>
      </c>
      <c r="G42" s="131">
        <v>0.12</v>
      </c>
      <c r="H42" s="130">
        <v>4449</v>
      </c>
      <c r="I42" s="131">
        <v>0.12</v>
      </c>
      <c r="J42" s="130">
        <v>105</v>
      </c>
      <c r="K42" s="118">
        <f>J42/J45</f>
        <v>2.8324026867362628E-3</v>
      </c>
      <c r="L42" s="130">
        <v>36964</v>
      </c>
      <c r="M42" s="119">
        <f>L42/L45</f>
        <v>4.79731088947003E-2</v>
      </c>
      <c r="N42" s="5"/>
      <c r="O42" s="64"/>
    </row>
    <row r="43" spans="1:15" ht="15.75" x14ac:dyDescent="0.2">
      <c r="A43" s="14" t="s">
        <v>51</v>
      </c>
      <c r="B43" s="130">
        <v>46</v>
      </c>
      <c r="C43" s="131">
        <v>0.87</v>
      </c>
      <c r="D43" s="130">
        <v>20636</v>
      </c>
      <c r="E43" s="131">
        <v>0.87</v>
      </c>
      <c r="F43" s="130">
        <v>7</v>
      </c>
      <c r="G43" s="131">
        <v>0.13</v>
      </c>
      <c r="H43" s="130">
        <v>3175</v>
      </c>
      <c r="I43" s="131">
        <v>0.13</v>
      </c>
      <c r="J43" s="130">
        <v>53</v>
      </c>
      <c r="K43" s="118">
        <f>J43/J45</f>
        <v>1.4296889752097328E-3</v>
      </c>
      <c r="L43" s="130">
        <v>23811</v>
      </c>
      <c r="M43" s="119">
        <f>L43/L45</f>
        <v>3.0902707929112348E-2</v>
      </c>
      <c r="N43" s="5"/>
      <c r="O43" s="64"/>
    </row>
    <row r="44" spans="1:15" ht="15.75" x14ac:dyDescent="0.2">
      <c r="A44" s="14" t="s">
        <v>52</v>
      </c>
      <c r="B44" s="130">
        <v>170</v>
      </c>
      <c r="C44" s="131">
        <v>0.86</v>
      </c>
      <c r="D44" s="130">
        <v>341746</v>
      </c>
      <c r="E44" s="131">
        <v>0.93</v>
      </c>
      <c r="F44" s="130">
        <v>27</v>
      </c>
      <c r="G44" s="131">
        <v>0.14000000000000001</v>
      </c>
      <c r="H44" s="130">
        <v>25015</v>
      </c>
      <c r="I44" s="131">
        <v>7.0000000000000007E-2</v>
      </c>
      <c r="J44" s="130">
        <v>197</v>
      </c>
      <c r="K44" s="118">
        <f>J44/J45</f>
        <v>5.3141269455908935E-3</v>
      </c>
      <c r="L44" s="130">
        <v>366761</v>
      </c>
      <c r="M44" s="119">
        <f>L44/L45</f>
        <v>0.47599462697027312</v>
      </c>
      <c r="N44" s="5"/>
      <c r="O44" s="64"/>
    </row>
    <row r="45" spans="1:15" ht="15.75" x14ac:dyDescent="0.25">
      <c r="A45" s="14" t="s">
        <v>4</v>
      </c>
      <c r="B45" s="135">
        <v>10301</v>
      </c>
      <c r="C45" s="131">
        <v>0.28000000000000003</v>
      </c>
      <c r="D45" s="135">
        <v>552495</v>
      </c>
      <c r="E45" s="131">
        <v>0.72</v>
      </c>
      <c r="F45" s="135">
        <v>26770</v>
      </c>
      <c r="G45" s="131">
        <v>0.72</v>
      </c>
      <c r="H45" s="135">
        <v>218020</v>
      </c>
      <c r="I45" s="131">
        <v>0.28000000000000003</v>
      </c>
      <c r="J45" s="135">
        <v>37071</v>
      </c>
      <c r="K45" s="118">
        <f>J45/J45</f>
        <v>1</v>
      </c>
      <c r="L45" s="135">
        <v>770515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customHeight="1" x14ac:dyDescent="0.2">
      <c r="A51" s="146" t="s">
        <v>67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0.17100000000000001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0.42599999999999999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0.33100000000000002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3.0000000000000001E-3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8.9999999999999993E-3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1.2E-2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3.6999999999999998E-2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2024-05-29T16:23:36Z</dcterms:modified>
</cp:coreProperties>
</file>