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4\Difference Report\"/>
    </mc:Choice>
  </mc:AlternateContent>
  <xr:revisionPtr revIDLastSave="0" documentId="13_ncr:1_{96C57EBF-14B3-4962-A4C2-6D5CB0E60617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C28" i="1"/>
  <c r="B28" i="1"/>
  <c r="D27" i="1"/>
  <c r="D26" i="1"/>
  <c r="D28" i="1" s="1"/>
  <c r="C19" i="1"/>
  <c r="B19" i="1"/>
  <c r="D18" i="1"/>
  <c r="D17" i="1"/>
  <c r="D19" i="1" s="1"/>
  <c r="C14" i="1"/>
  <c r="B14" i="1"/>
  <c r="D13" i="1"/>
  <c r="D12" i="1"/>
  <c r="D14" i="1" s="1"/>
  <c r="D9" i="1"/>
  <c r="C9" i="1"/>
  <c r="B9" i="1"/>
  <c r="D8" i="1"/>
  <c r="D7" i="1"/>
  <c r="C32" i="2"/>
  <c r="B32" i="2"/>
  <c r="D31" i="2"/>
  <c r="D30" i="2"/>
  <c r="C28" i="2"/>
  <c r="B28" i="2"/>
  <c r="D27" i="2"/>
  <c r="D26" i="2"/>
  <c r="D28" i="2" s="1"/>
  <c r="C19" i="2"/>
  <c r="B19" i="2"/>
  <c r="D18" i="2"/>
  <c r="D17" i="2"/>
  <c r="D19" i="2" s="1"/>
  <c r="C14" i="2"/>
  <c r="B14" i="2"/>
  <c r="D13" i="2"/>
  <c r="D12" i="2"/>
  <c r="D14" i="2" s="1"/>
  <c r="C9" i="2"/>
  <c r="B9" i="2"/>
  <c r="D8" i="2"/>
  <c r="D7" i="2"/>
  <c r="D9" i="2" s="1"/>
  <c r="D32" i="2" l="1"/>
  <c r="K44" i="2" l="1"/>
  <c r="K43" i="2"/>
  <c r="K42" i="2"/>
  <c r="K41" i="2"/>
  <c r="K40" i="2"/>
  <c r="K39" i="2"/>
  <c r="K38" i="2"/>
  <c r="M38" i="2"/>
  <c r="M39" i="2"/>
  <c r="M40" i="2"/>
  <c r="M41" i="2"/>
  <c r="M42" i="2"/>
  <c r="M43" i="2"/>
  <c r="M44" i="2"/>
  <c r="M45" i="2"/>
  <c r="K38" i="1"/>
  <c r="K39" i="1"/>
  <c r="K40" i="1"/>
  <c r="K41" i="1"/>
  <c r="K42" i="1"/>
  <c r="K43" i="1"/>
  <c r="K44" i="1"/>
  <c r="K45" i="1"/>
  <c r="K45" i="2" l="1"/>
  <c r="C27" i="5" l="1"/>
  <c r="B27" i="5"/>
  <c r="B30" i="5"/>
  <c r="C30" i="5"/>
  <c r="B31" i="5"/>
  <c r="C31" i="5"/>
  <c r="B32" i="5"/>
  <c r="C32" i="5"/>
  <c r="D27" i="5" l="1"/>
  <c r="D26" i="5"/>
  <c r="D28" i="5"/>
  <c r="D31" i="5"/>
  <c r="D30" i="5"/>
  <c r="D32" i="5"/>
  <c r="C26" i="5"/>
  <c r="B26" i="5"/>
  <c r="C28" i="5"/>
  <c r="B28" i="5"/>
  <c r="D13" i="5" l="1"/>
  <c r="D8" i="5"/>
  <c r="B7" i="5"/>
  <c r="C7" i="5"/>
  <c r="D7" i="5"/>
  <c r="B8" i="5"/>
  <c r="C8" i="5"/>
  <c r="B9" i="5"/>
  <c r="C9" i="5"/>
  <c r="D9" i="5"/>
  <c r="B12" i="5"/>
  <c r="C12" i="5"/>
  <c r="D12" i="5"/>
  <c r="B13" i="5"/>
  <c r="C13" i="5"/>
  <c r="B14" i="5"/>
  <c r="C14" i="5"/>
  <c r="D14" i="5"/>
  <c r="B17" i="5"/>
  <c r="C17" i="5"/>
  <c r="D17" i="5"/>
  <c r="B18" i="5"/>
  <c r="C18" i="5"/>
  <c r="D18" i="5"/>
  <c r="B19" i="5"/>
  <c r="C19" i="5"/>
  <c r="D19" i="5"/>
  <c r="B22" i="5"/>
  <c r="C22" i="5"/>
  <c r="D22" i="5"/>
  <c r="M38" i="1" l="1"/>
  <c r="M39" i="1"/>
  <c r="M40" i="1"/>
  <c r="M41" i="1"/>
  <c r="M42" i="1"/>
  <c r="M43" i="1"/>
  <c r="M44" i="1"/>
  <c r="M45" i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<sst xmlns="http://schemas.openxmlformats.org/spreadsheetml/2006/main" count="268" uniqueCount="70">
  <si>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</si>
  <si>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</si>
  <si>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</si>
  <si>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</si>
  <si>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</si>
  <si>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</si>
  <si>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</si>
  <si>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</si>
  <si>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</si>
  <si>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</si>
  <si>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</si>
  <si>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</si>
  <si>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</si>
  <si>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</si>
  <si>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</si>
  <si>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</si>
  <si>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</si>
  <si>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</si>
  <si>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</si>
  <si>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</si>
  <si>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</si>
  <si>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</si>
  <si>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</si>
  <si>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</si>
  <si>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</si>
  <si>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</si>
  <si>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</si>
  <si>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</si>
  <si>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</si>
  <si>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</si>
  <si>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</si>
  <si>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</si>
  <si>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</si>
  <si>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</si>
  <si>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</si>
  <si>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</si>
  <si>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</si>
  <si>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</si>
  <si>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</si>
  <si>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</si>
  <si>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</si>
  <si>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</si>
  <si>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</si>
  <si>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</si>
  <si>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</si>
  <si>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</si>
  <si>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</si>
  <si>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</si>
  <si>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</si>
  <si>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</si>
  <si>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</si>
  <si>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</si>
  <si>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</si>
  <si>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</si>
  <si>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</si>
  <si>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</si>
  <si>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</si>
  <si>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</si>
  <si>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</si>
  <si>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</si>
  <si>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</si>
  <si>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</si>
  <si>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</si>
  <si>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</si>
  <si>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</si>
  <si>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</si>
  <si>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&lt;0.05%</t>
  </si>
  <si>
    <t>(As of January 26, 2024) January 2024 REPORT</t>
  </si>
  <si>
    <t>Fuel Resource Mix as reported for the Period June 2022 to May 2023</t>
  </si>
  <si>
    <t>(As of February 23, 2024) February 2024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</si>
</sst>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37" fontId="5" fillId="5" borderId="1" xfId="3" applyNumberFormat="1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  <xf numFmtId="9" fontId="19" fillId="0" borderId="1" xfId="10" applyFont="1" applyBorder="1"/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69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27508</v>
      </c>
      <c r="C7" s="132">
        <v>11570</v>
      </c>
      <c r="D7" s="132">
        <f>SUM(B7:C7)</f>
        <v>39078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273305</v>
      </c>
      <c r="C8" s="133">
        <v>25936</v>
      </c>
      <c r="D8" s="133">
        <f>SUM(B8:C8)</f>
        <v>299241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300813</v>
      </c>
      <c r="C9" s="134">
        <f>SUM(C7:C8)</f>
        <v>37506</v>
      </c>
      <c r="D9" s="134">
        <f>SUM(D7:D8)</f>
        <v>338319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3">
        <v>23664440</v>
      </c>
      <c r="C12" s="132">
        <v>272805658</v>
      </c>
      <c r="D12" s="132">
        <f>SUM(B12:C12)</f>
        <v>296470098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258459573</v>
      </c>
      <c r="C13" s="133">
        <v>75369082</v>
      </c>
      <c r="D13" s="133">
        <f>SUM(B13:C13)</f>
        <v>333828655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282124013</v>
      </c>
      <c r="C14" s="134">
        <f>SUM(C12:C13)</f>
        <v>348174740</v>
      </c>
      <c r="D14" s="134">
        <f>SUM(D12:D13)</f>
        <v>630298753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76.606999999999999</v>
      </c>
      <c r="C17" s="136">
        <v>11.031000000000001</v>
      </c>
      <c r="D17" s="136">
        <f>SUM(B17:C17)</f>
        <v>87.638000000000005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821.29600000000005</v>
      </c>
      <c r="C18" s="137">
        <v>41.465000000000003</v>
      </c>
      <c r="D18" s="137">
        <f>SUM(B18:C18)</f>
        <v>862.76100000000008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897.90300000000002</v>
      </c>
      <c r="C19" s="138">
        <f>SUM(C17:C18)</f>
        <v>52.496000000000002</v>
      </c>
      <c r="D19" s="138">
        <f>SUM(D17:D18)</f>
        <v>950.39900000000011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25</v>
      </c>
      <c r="C22" s="139">
        <v>40</v>
      </c>
      <c r="D22" s="139"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139"/>
      <c r="C23" s="139"/>
      <c r="D23" s="139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51955475</v>
      </c>
      <c r="C26" s="132">
        <v>578244498</v>
      </c>
      <c r="D26" s="134">
        <f>SUM(B26:C26)</f>
        <v>630199973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556463919</v>
      </c>
      <c r="C27" s="133">
        <v>160633115</v>
      </c>
      <c r="D27" s="134">
        <f>SUM(B27:C27)</f>
        <v>717097034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608419394</v>
      </c>
      <c r="C28" s="134">
        <f>SUM(C26:C27)</f>
        <v>738877613</v>
      </c>
      <c r="D28" s="134">
        <f>SUM(D26:D27)</f>
        <v>1347297007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261827117</v>
      </c>
      <c r="C30" s="132">
        <v>3525455093</v>
      </c>
      <c r="D30" s="132">
        <f>SUM(B30:C30)</f>
        <v>3787282210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2810787571</v>
      </c>
      <c r="C31" s="133">
        <v>999484181.99996376</v>
      </c>
      <c r="D31" s="133">
        <f>SUM(B31:C31)</f>
        <v>3810271752.9999638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3072614688</v>
      </c>
      <c r="C32" s="134">
        <f>SUM(C30:C31)</f>
        <v>4524939274.9999638</v>
      </c>
      <c r="D32" s="134">
        <f>SUM(D30:D31)</f>
        <v>7597553962.9999638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9390</v>
      </c>
      <c r="C38" s="131">
        <v>0.28000000000000003</v>
      </c>
      <c r="D38" s="130">
        <v>35279</v>
      </c>
      <c r="E38" s="131">
        <v>0.28999999999999998</v>
      </c>
      <c r="F38" s="130">
        <v>23867</v>
      </c>
      <c r="G38" s="142">
        <v>0.72</v>
      </c>
      <c r="H38" s="130">
        <v>87860</v>
      </c>
      <c r="I38" s="131">
        <v>0.71</v>
      </c>
      <c r="J38" s="130">
        <v>33257</v>
      </c>
      <c r="K38" s="118">
        <f>SUM(J38/J45)</f>
        <v>0.91105084374315148</v>
      </c>
      <c r="L38" s="130">
        <v>123139</v>
      </c>
      <c r="M38" s="119">
        <f>L38/L45</f>
        <v>0.15998269460128725</v>
      </c>
      <c r="N38" s="5"/>
      <c r="O38" s="64"/>
    </row>
    <row r="39" spans="1:15" ht="15.75" x14ac:dyDescent="0.2">
      <c r="A39" s="14" t="s">
        <v>47</v>
      </c>
      <c r="B39" s="130">
        <v>1202</v>
      </c>
      <c r="C39" s="131">
        <v>0.52</v>
      </c>
      <c r="D39" s="130">
        <v>61573</v>
      </c>
      <c r="E39" s="131">
        <v>0.55000000000000004</v>
      </c>
      <c r="F39" s="130">
        <v>1092</v>
      </c>
      <c r="G39" s="131">
        <v>0.48</v>
      </c>
      <c r="H39" s="130">
        <v>49461</v>
      </c>
      <c r="I39" s="131">
        <v>0.45</v>
      </c>
      <c r="J39" s="130">
        <v>2294</v>
      </c>
      <c r="K39" s="118">
        <f>SUM(J39/J45)</f>
        <v>6.2842428227043612E-2</v>
      </c>
      <c r="L39" s="130">
        <v>111034</v>
      </c>
      <c r="M39" s="119">
        <f>L39/L45</f>
        <v>0.14425582887922858</v>
      </c>
      <c r="N39" s="5"/>
      <c r="O39" s="64"/>
    </row>
    <row r="40" spans="1:15" ht="15.75" x14ac:dyDescent="0.2">
      <c r="A40" s="14" t="s">
        <v>48</v>
      </c>
      <c r="B40" s="130">
        <v>327</v>
      </c>
      <c r="C40" s="131">
        <v>0.73</v>
      </c>
      <c r="D40" s="130">
        <v>45534</v>
      </c>
      <c r="E40" s="131">
        <v>0.73</v>
      </c>
      <c r="F40" s="130">
        <v>120</v>
      </c>
      <c r="G40" s="131">
        <v>0.27</v>
      </c>
      <c r="H40" s="130">
        <v>16635</v>
      </c>
      <c r="I40" s="131">
        <v>0.27</v>
      </c>
      <c r="J40" s="130">
        <v>447</v>
      </c>
      <c r="K40" s="118">
        <f>SUM(J40/J45)</f>
        <v>1.2245233399079554E-2</v>
      </c>
      <c r="L40" s="130">
        <v>62169</v>
      </c>
      <c r="M40" s="119">
        <f>L40/L45</f>
        <v>8.077022016312807E-2</v>
      </c>
      <c r="N40" s="5"/>
      <c r="O40" s="64"/>
    </row>
    <row r="41" spans="1:15" ht="15.75" x14ac:dyDescent="0.2">
      <c r="A41" s="14" t="s">
        <v>49</v>
      </c>
      <c r="B41" s="130">
        <v>139</v>
      </c>
      <c r="C41" s="131">
        <v>0.85</v>
      </c>
      <c r="D41" s="130">
        <v>34198</v>
      </c>
      <c r="E41" s="131">
        <v>0.85</v>
      </c>
      <c r="F41" s="130">
        <v>24</v>
      </c>
      <c r="G41" s="131">
        <v>0.15</v>
      </c>
      <c r="H41" s="130">
        <v>5829</v>
      </c>
      <c r="I41" s="131">
        <v>0.15</v>
      </c>
      <c r="J41" s="130">
        <v>163</v>
      </c>
      <c r="K41" s="118">
        <f>SUM(J41/J45)</f>
        <v>4.4652640806486961E-3</v>
      </c>
      <c r="L41" s="130">
        <v>40027</v>
      </c>
      <c r="M41" s="119">
        <f>L41/L45</f>
        <v>5.2003242813452477E-2</v>
      </c>
      <c r="N41" s="5"/>
      <c r="O41" s="64"/>
    </row>
    <row r="42" spans="1:15" ht="15.75" x14ac:dyDescent="0.2">
      <c r="A42" s="14" t="s">
        <v>50</v>
      </c>
      <c r="B42" s="130">
        <v>87</v>
      </c>
      <c r="C42" s="131">
        <v>0.87</v>
      </c>
      <c r="D42" s="130">
        <v>29796</v>
      </c>
      <c r="E42" s="131">
        <v>0.87</v>
      </c>
      <c r="F42" s="130">
        <v>13</v>
      </c>
      <c r="G42" s="131">
        <v>0.13</v>
      </c>
      <c r="H42" s="130">
        <v>4491</v>
      </c>
      <c r="I42" s="131">
        <v>0.13</v>
      </c>
      <c r="J42" s="130">
        <v>100</v>
      </c>
      <c r="K42" s="118">
        <f>SUM(J42/J45)</f>
        <v>2.7394258163488932E-3</v>
      </c>
      <c r="L42" s="130">
        <v>34287</v>
      </c>
      <c r="M42" s="119">
        <f>L42/L45</f>
        <v>4.4545811236036806E-2</v>
      </c>
      <c r="N42" s="5"/>
      <c r="O42" s="64"/>
    </row>
    <row r="43" spans="1:15" ht="15.75" x14ac:dyDescent="0.2">
      <c r="A43" s="14" t="s">
        <v>51</v>
      </c>
      <c r="B43" s="130">
        <v>45</v>
      </c>
      <c r="C43" s="131">
        <v>0.87</v>
      </c>
      <c r="D43" s="130">
        <v>20171</v>
      </c>
      <c r="E43" s="131">
        <v>0.87</v>
      </c>
      <c r="F43" s="130">
        <v>7</v>
      </c>
      <c r="G43" s="131">
        <v>0.13</v>
      </c>
      <c r="H43" s="130">
        <v>3064</v>
      </c>
      <c r="I43" s="131">
        <v>0.13</v>
      </c>
      <c r="J43" s="130">
        <v>52</v>
      </c>
      <c r="K43" s="118">
        <f>J43/J45</f>
        <v>1.4245014245014246E-3</v>
      </c>
      <c r="L43" s="130">
        <v>23235</v>
      </c>
      <c r="M43" s="119">
        <f>L43/L45</f>
        <v>3.018700743924272E-2</v>
      </c>
      <c r="N43" s="5"/>
      <c r="O43" s="64"/>
    </row>
    <row r="44" spans="1:15" ht="15.75" x14ac:dyDescent="0.2">
      <c r="A44" s="14" t="s">
        <v>52</v>
      </c>
      <c r="B44" s="130">
        <v>175</v>
      </c>
      <c r="C44" s="131">
        <v>0.92</v>
      </c>
      <c r="D44" s="130">
        <v>362813</v>
      </c>
      <c r="E44" s="131">
        <v>0.97</v>
      </c>
      <c r="F44" s="130">
        <v>16</v>
      </c>
      <c r="G44" s="131">
        <v>0.08</v>
      </c>
      <c r="H44" s="130">
        <v>12998</v>
      </c>
      <c r="I44" s="131">
        <v>0.03</v>
      </c>
      <c r="J44" s="130">
        <v>191</v>
      </c>
      <c r="K44" s="118">
        <f>SUM(J44/J45)</f>
        <v>5.2323033092263865E-3</v>
      </c>
      <c r="L44" s="130">
        <v>375811</v>
      </c>
      <c r="M44" s="119">
        <f>L44/L45</f>
        <v>0.48825519486762409</v>
      </c>
      <c r="N44" s="5"/>
      <c r="O44" s="64"/>
    </row>
    <row r="45" spans="1:15" ht="15.75" x14ac:dyDescent="0.25">
      <c r="A45" s="14" t="s">
        <v>4</v>
      </c>
      <c r="B45" s="135">
        <v>11365</v>
      </c>
      <c r="C45" s="131">
        <v>0.31</v>
      </c>
      <c r="D45" s="135">
        <v>589364</v>
      </c>
      <c r="E45" s="131">
        <v>0.77</v>
      </c>
      <c r="F45" s="135">
        <v>25139</v>
      </c>
      <c r="G45" s="131">
        <v>0.69</v>
      </c>
      <c r="H45" s="135">
        <v>180338</v>
      </c>
      <c r="I45" s="131">
        <v>0.23</v>
      </c>
      <c r="J45" s="135">
        <v>36504</v>
      </c>
      <c r="K45" s="150">
        <f>SUM(K38:K44)</f>
        <v>1.0000000000000002</v>
      </c>
      <c r="L45" s="135">
        <v>769702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6" t="s">
        <v>68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0.17100000000000001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0.42599999999999999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0.33100000000000002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3.0000000000000001E-3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8.9999999999999993E-3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1.2E-2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3.6999999999999998E-2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opLeftCell="A30" workbookViewId="0">
      <selection activeCell="L27" sqref="L27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2851562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67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27296</v>
      </c>
      <c r="C7" s="132">
        <v>11542</v>
      </c>
      <c r="D7" s="132">
        <f>SUM(B7:C7)</f>
        <v>38838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273298</v>
      </c>
      <c r="C8" s="133">
        <v>25906</v>
      </c>
      <c r="D8" s="133">
        <f>SUM(B8:C8)</f>
        <v>299204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300594</v>
      </c>
      <c r="C9" s="134">
        <f>SUM(C7:C8)</f>
        <v>37448</v>
      </c>
      <c r="D9" s="134">
        <f>SUM(D7:D8)</f>
        <v>338042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43">
        <v>28291035</v>
      </c>
      <c r="C12" s="132">
        <v>305438840</v>
      </c>
      <c r="D12" s="132">
        <f>SUM(B12:C12)</f>
        <v>333729875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298004346</v>
      </c>
      <c r="C13" s="133">
        <v>85264033</v>
      </c>
      <c r="D13" s="133">
        <f>SUM(B13:C13)</f>
        <v>383268379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326295381</v>
      </c>
      <c r="C14" s="134">
        <f>SUM(C12:C13)</f>
        <v>390702873</v>
      </c>
      <c r="D14" s="134">
        <f>SUM(D12:D13)</f>
        <v>716998254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76.319999999999993</v>
      </c>
      <c r="C17" s="136">
        <v>11.031000000000001</v>
      </c>
      <c r="D17" s="136">
        <f>SUM(B17:C17)</f>
        <v>87.350999999999999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821.88</v>
      </c>
      <c r="C18" s="137">
        <v>41.465000000000003</v>
      </c>
      <c r="D18" s="137">
        <f>SUM(B18:C18)</f>
        <v>863.34500000000003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898.2</v>
      </c>
      <c r="C19" s="138">
        <f>SUM(C17:C18)</f>
        <v>52.496000000000002</v>
      </c>
      <c r="D19" s="138">
        <f>SUM(D17:D18)</f>
        <v>950.69600000000003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25</v>
      </c>
      <c r="C22" s="139">
        <v>40</v>
      </c>
      <c r="D22" s="139">
        <v>44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28291035</v>
      </c>
      <c r="C26" s="132">
        <v>305438840</v>
      </c>
      <c r="D26" s="134">
        <f>SUM(B26:C26)</f>
        <v>333729875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298004346</v>
      </c>
      <c r="C27" s="133">
        <v>85264033</v>
      </c>
      <c r="D27" s="134">
        <f>SUM(B27:C27)</f>
        <v>383268379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326295381</v>
      </c>
      <c r="C28" s="134">
        <f>SUM(C26:C27)</f>
        <v>390702873</v>
      </c>
      <c r="D28" s="134">
        <f>SUM(D26:D27)</f>
        <v>716998254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259341926</v>
      </c>
      <c r="C30" s="132">
        <v>3519103113</v>
      </c>
      <c r="D30" s="132">
        <f>SUM(B30:C30)</f>
        <v>3778445039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2798411003</v>
      </c>
      <c r="C31" s="133">
        <v>1018723436.9999638</v>
      </c>
      <c r="D31" s="133">
        <f>SUM(B31:C31)</f>
        <v>3817134439.9999638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3057752929</v>
      </c>
      <c r="C32" s="134">
        <f>SUM(C30:C31)</f>
        <v>4537826549.9999638</v>
      </c>
      <c r="D32" s="134">
        <f>SUM(D30:D31)</f>
        <v>7595579478.9999638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9369</v>
      </c>
      <c r="C38" s="131">
        <v>0.28000000000000003</v>
      </c>
      <c r="D38" s="130">
        <v>35353</v>
      </c>
      <c r="E38" s="131">
        <v>0.28999999999999998</v>
      </c>
      <c r="F38" s="130">
        <v>23906</v>
      </c>
      <c r="G38" s="142">
        <v>0.72</v>
      </c>
      <c r="H38" s="130">
        <v>87739</v>
      </c>
      <c r="I38" s="131">
        <v>0.71</v>
      </c>
      <c r="J38" s="130">
        <v>33275</v>
      </c>
      <c r="K38" s="118">
        <f>J38/J45</f>
        <v>0.91096996742135949</v>
      </c>
      <c r="L38" s="130">
        <v>123092</v>
      </c>
      <c r="M38" s="119">
        <f>L38/L45</f>
        <v>0.15987593548437373</v>
      </c>
      <c r="N38" s="3"/>
      <c r="O38" s="2"/>
    </row>
    <row r="39" spans="1:15" ht="15.75" x14ac:dyDescent="0.2">
      <c r="A39" s="14" t="s">
        <v>47</v>
      </c>
      <c r="B39" s="130">
        <v>1197</v>
      </c>
      <c r="C39" s="131">
        <v>0.52</v>
      </c>
      <c r="D39" s="130">
        <v>61346</v>
      </c>
      <c r="E39" s="131">
        <v>0.55000000000000004</v>
      </c>
      <c r="F39" s="130">
        <v>1102</v>
      </c>
      <c r="G39" s="131">
        <v>0.48</v>
      </c>
      <c r="H39" s="130">
        <v>49956</v>
      </c>
      <c r="I39" s="131">
        <v>0.45</v>
      </c>
      <c r="J39" s="130">
        <v>2299</v>
      </c>
      <c r="K39" s="118">
        <f>J39/J45</f>
        <v>6.2939743203657569E-2</v>
      </c>
      <c r="L39" s="130">
        <v>111302</v>
      </c>
      <c r="M39" s="119">
        <f>L39/L45</f>
        <v>0.14456269596140908</v>
      </c>
      <c r="N39" s="3"/>
      <c r="O39" s="2"/>
    </row>
    <row r="40" spans="1:15" ht="15.75" x14ac:dyDescent="0.2">
      <c r="A40" s="14" t="s">
        <v>48</v>
      </c>
      <c r="B40" s="130">
        <v>326</v>
      </c>
      <c r="C40" s="131">
        <v>0.73</v>
      </c>
      <c r="D40" s="130">
        <v>45363</v>
      </c>
      <c r="E40" s="131">
        <v>0.73</v>
      </c>
      <c r="F40" s="130">
        <v>121</v>
      </c>
      <c r="G40" s="131">
        <v>0.27</v>
      </c>
      <c r="H40" s="130">
        <v>16806</v>
      </c>
      <c r="I40" s="131">
        <v>0.27</v>
      </c>
      <c r="J40" s="130">
        <v>447</v>
      </c>
      <c r="K40" s="118">
        <f>J40/J45</f>
        <v>1.223752292824486E-2</v>
      </c>
      <c r="L40" s="130">
        <v>62169</v>
      </c>
      <c r="M40" s="119">
        <f>L40/L45</f>
        <v>8.074714061943937E-2</v>
      </c>
      <c r="N40" s="3"/>
      <c r="O40" s="2"/>
    </row>
    <row r="41" spans="1:15" ht="15.75" x14ac:dyDescent="0.2">
      <c r="A41" s="14" t="s">
        <v>49</v>
      </c>
      <c r="B41" s="130">
        <v>137</v>
      </c>
      <c r="C41" s="131">
        <v>0.84</v>
      </c>
      <c r="D41" s="130">
        <v>33758</v>
      </c>
      <c r="E41" s="131">
        <v>0.84</v>
      </c>
      <c r="F41" s="130">
        <v>26</v>
      </c>
      <c r="G41" s="131">
        <v>0.16</v>
      </c>
      <c r="H41" s="130">
        <v>6268</v>
      </c>
      <c r="I41" s="131">
        <v>0.16</v>
      </c>
      <c r="J41" s="130">
        <v>163</v>
      </c>
      <c r="K41" s="118">
        <f>J41/J45</f>
        <v>4.4624524324472312E-3</v>
      </c>
      <c r="L41" s="130">
        <v>40026</v>
      </c>
      <c r="M41" s="119">
        <f>L41/L45</f>
        <v>5.1987084405952809E-2</v>
      </c>
      <c r="N41" s="3"/>
      <c r="O41" s="2"/>
    </row>
    <row r="42" spans="1:15" ht="15.75" x14ac:dyDescent="0.2">
      <c r="A42" s="14" t="s">
        <v>50</v>
      </c>
      <c r="B42" s="130">
        <v>88</v>
      </c>
      <c r="C42" s="131">
        <v>0.88</v>
      </c>
      <c r="D42" s="130">
        <v>30171</v>
      </c>
      <c r="E42" s="131">
        <v>0.88</v>
      </c>
      <c r="F42" s="130">
        <v>12</v>
      </c>
      <c r="G42" s="131">
        <v>0.12</v>
      </c>
      <c r="H42" s="130">
        <v>4116</v>
      </c>
      <c r="I42" s="131">
        <v>0.12</v>
      </c>
      <c r="J42" s="130">
        <v>100</v>
      </c>
      <c r="K42" s="118">
        <f>J42/J45</f>
        <v>2.7377008788019822E-3</v>
      </c>
      <c r="L42" s="130">
        <v>34287</v>
      </c>
      <c r="M42" s="119">
        <f>L42/L45</f>
        <v>4.4533082572000803E-2</v>
      </c>
      <c r="N42" s="3"/>
      <c r="O42" s="2"/>
    </row>
    <row r="43" spans="1:15" ht="15.75" x14ac:dyDescent="0.2">
      <c r="A43" s="14" t="s">
        <v>51</v>
      </c>
      <c r="B43" s="130">
        <v>45</v>
      </c>
      <c r="C43" s="131">
        <v>0.87</v>
      </c>
      <c r="D43" s="130">
        <v>20171</v>
      </c>
      <c r="E43" s="131">
        <v>0.87</v>
      </c>
      <c r="F43" s="130">
        <v>7</v>
      </c>
      <c r="G43" s="131">
        <v>0.13</v>
      </c>
      <c r="H43" s="130">
        <v>3064</v>
      </c>
      <c r="I43" s="131">
        <v>0.13</v>
      </c>
      <c r="J43" s="130">
        <v>52</v>
      </c>
      <c r="K43" s="118">
        <f>J43/J45</f>
        <v>1.4236044569770306E-3</v>
      </c>
      <c r="L43" s="130">
        <v>23235</v>
      </c>
      <c r="M43" s="119">
        <f>L43/L45</f>
        <v>3.0178381706198808E-2</v>
      </c>
      <c r="N43" s="3"/>
      <c r="O43" s="2"/>
    </row>
    <row r="44" spans="1:15" ht="15.75" x14ac:dyDescent="0.2">
      <c r="A44" s="14" t="s">
        <v>52</v>
      </c>
      <c r="B44" s="130">
        <v>174</v>
      </c>
      <c r="C44" s="131">
        <v>0.91</v>
      </c>
      <c r="D44" s="130">
        <v>362310</v>
      </c>
      <c r="E44" s="131">
        <v>0.96</v>
      </c>
      <c r="F44" s="130">
        <v>17</v>
      </c>
      <c r="G44" s="131">
        <v>0.09</v>
      </c>
      <c r="H44" s="130">
        <v>13501</v>
      </c>
      <c r="I44" s="131">
        <v>0.04</v>
      </c>
      <c r="J44" s="130">
        <v>191</v>
      </c>
      <c r="K44" s="118">
        <f>J44/J45</f>
        <v>5.2290086785117861E-3</v>
      </c>
      <c r="L44" s="130">
        <v>375811</v>
      </c>
      <c r="M44" s="119">
        <f>L44/L45</f>
        <v>0.48811567925062538</v>
      </c>
      <c r="N44" s="3"/>
      <c r="O44" s="2"/>
    </row>
    <row r="45" spans="1:15" ht="15.75" x14ac:dyDescent="0.25">
      <c r="A45" s="14" t="s">
        <v>4</v>
      </c>
      <c r="B45" s="135">
        <v>11336</v>
      </c>
      <c r="C45" s="131">
        <v>0.31</v>
      </c>
      <c r="D45" s="135">
        <v>588472</v>
      </c>
      <c r="E45" s="131">
        <v>0.76</v>
      </c>
      <c r="F45" s="135">
        <v>25191</v>
      </c>
      <c r="G45" s="131">
        <v>0.69</v>
      </c>
      <c r="H45" s="135">
        <v>181450</v>
      </c>
      <c r="I45" s="131">
        <v>0.24</v>
      </c>
      <c r="J45" s="135">
        <v>36527</v>
      </c>
      <c r="K45" s="118">
        <f>J45/J45</f>
        <v>1</v>
      </c>
      <c r="L45" s="135">
        <v>769922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customHeight="1" x14ac:dyDescent="0.2">
      <c r="A51" s="146" t="s">
        <v>68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0.17100000000000001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0.42599999999999999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0.33100000000000002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3.0000000000000001E-3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6.8000000000000005E-2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2E-3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66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8.9999999999999993E-3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1.2E-2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3.6999999999999998E-2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69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212</v>
      </c>
      <c r="C7" s="84">
        <f>'Current Month '!C7-'Previous Month '!C7</f>
        <v>28</v>
      </c>
      <c r="D7" s="84">
        <f>'Current Month '!D7-'Previous Month '!D7</f>
        <v>240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7</v>
      </c>
      <c r="C8" s="84">
        <f>'Current Month '!C8-'Previous Month '!C8</f>
        <v>30</v>
      </c>
      <c r="D8" s="84">
        <f>'Current Month '!D8-'Previous Month '!D8</f>
        <v>37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219</v>
      </c>
      <c r="C9" s="84">
        <f>'Current Month '!C9-'Previous Month '!C9</f>
        <v>58</v>
      </c>
      <c r="D9" s="84">
        <f>'Current Month '!D9-'Previous Month '!D9</f>
        <v>277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-4626595</v>
      </c>
      <c r="C12" s="84">
        <f>'Current Month '!C12-'Previous Month '!C12</f>
        <v>-32633182</v>
      </c>
      <c r="D12" s="84">
        <f>'Current Month '!D12-'Previous Month '!D12</f>
        <v>-37259777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-39544773</v>
      </c>
      <c r="C13" s="84">
        <f>'Current Month '!C13-'Previous Month '!C13</f>
        <v>-9894951</v>
      </c>
      <c r="D13" s="84">
        <f>'Current Month '!D13-'Previous Month '!D13</f>
        <v>-49439724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-44171368</v>
      </c>
      <c r="C14" s="84">
        <f>'Current Month '!C14-'Previous Month '!C14</f>
        <v>-42528133</v>
      </c>
      <c r="D14" s="84">
        <f>'Current Month '!D14-'Previous Month '!D14</f>
        <v>-86699501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0.28700000000000614</v>
      </c>
      <c r="C17" s="84">
        <f>'Current Month '!C17-'Previous Month '!C17</f>
        <v>0</v>
      </c>
      <c r="D17" s="84">
        <f>'Current Month '!D17-'Previous Month '!D17</f>
        <v>0.28700000000000614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-0.58399999999994634</v>
      </c>
      <c r="C18" s="84">
        <f>'Current Month '!C18-'Previous Month '!C18</f>
        <v>0</v>
      </c>
      <c r="D18" s="84">
        <f>'Current Month '!D18-'Previous Month '!D18</f>
        <v>-0.58399999999994634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-0.29700000000002547</v>
      </c>
      <c r="C19" s="84">
        <f>'Current Month '!C19-'Previous Month '!C19</f>
        <v>0</v>
      </c>
      <c r="D19" s="84">
        <f>'Current Month '!D19-'Previous Month '!D19</f>
        <v>-0.29699999999991178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23664440</v>
      </c>
      <c r="C26" s="84">
        <f>'Current Month '!C26-'Previous Month '!C26</f>
        <v>272805658</v>
      </c>
      <c r="D26" s="84">
        <f>'Current Month '!D26-'Previous Month '!D26</f>
        <v>296470098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258459573</v>
      </c>
      <c r="C27" s="84">
        <f>'Current Month '!C27-'Previous Month '!C27</f>
        <v>75369082</v>
      </c>
      <c r="D27" s="84">
        <f>'Current Month '!D27-'Previous Month '!D27</f>
        <v>333828655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282124013</v>
      </c>
      <c r="C28" s="84">
        <f>'Current Month '!C28-'Previous Month '!C28</f>
        <v>348174740</v>
      </c>
      <c r="D28" s="84">
        <f>'Current Month '!D28-'Previous Month '!D28</f>
        <v>630298753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2485191</v>
      </c>
      <c r="C30" s="84">
        <f>'Current Month '!C30-'Previous Month '!C30</f>
        <v>6351980</v>
      </c>
      <c r="D30" s="84">
        <f>'Current Month '!D30-'Previous Month '!D30</f>
        <v>8837171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12376568</v>
      </c>
      <c r="C31" s="84">
        <f>'Current Month '!C31-'Previous Month '!C31</f>
        <v>-19239255</v>
      </c>
      <c r="D31" s="84">
        <f>'Current Month '!D31-'Previous Month '!D31</f>
        <v>-6862687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14861759</v>
      </c>
      <c r="C32" s="84">
        <f>'Current Month '!C32-'Previous Month '!C32</f>
        <v>-12887275</v>
      </c>
      <c r="D32" s="84">
        <f>'Current Month '!D32-'Previous Month '!D32</f>
        <v>1974484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69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7.7667057444314189E-3</v>
      </c>
      <c r="C7" s="108">
        <f>Difference!C7/'Previous Month '!C7</f>
        <v>2.4259227170334431E-3</v>
      </c>
      <c r="D7" s="108">
        <f>Difference!D7/'Previous Month '!D7</f>
        <v>6.1795149080797161E-3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2.5613067055009549E-5</v>
      </c>
      <c r="C8" s="108">
        <f>Difference!C8/'Previous Month '!C8</f>
        <v>1.158032888134023E-3</v>
      </c>
      <c r="D8" s="108">
        <f>Difference!D8/'Previous Month '!D8</f>
        <v>1.2366144837635859E-4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7.2855745623665144E-4</v>
      </c>
      <c r="C9" s="108">
        <f>Difference!C9/'Previous Month '!C9</f>
        <v>1.5488143559068575E-3</v>
      </c>
      <c r="D9" s="108">
        <f>Difference!D9/'Previous Month '!D9</f>
        <v>8.1942480520172053E-4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-0.16353572783745804</v>
      </c>
      <c r="C12" s="108">
        <f>Difference!C12/'Previous Month '!C12</f>
        <v>-0.10684031539669284</v>
      </c>
      <c r="D12" s="108">
        <f>Difference!D12/'Previous Month '!D12</f>
        <v>-0.1116465135163581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-0.13269864527411959</v>
      </c>
      <c r="C13" s="108">
        <f>Difference!C13/'Previous Month '!C13</f>
        <v>-0.11605070334873792</v>
      </c>
      <c r="D13" s="108">
        <f>Difference!D13/'Previous Month '!D13</f>
        <v>-0.12899505075006462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-0.13537233614716723</v>
      </c>
      <c r="C14" s="108">
        <f>Difference!C14/'Previous Month '!C14</f>
        <v>-0.10885032063739138</v>
      </c>
      <c r="D14" s="108">
        <f>Difference!D14/'Previous Month '!D14</f>
        <v>-0.12092010059483353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3.760482180293582E-3</v>
      </c>
      <c r="C17" s="108">
        <f>Difference!C17/'Previous Month '!C17</f>
        <v>0</v>
      </c>
      <c r="D17" s="108">
        <f>Difference!D17/'Previous Month '!D17</f>
        <v>3.2855948987419279E-3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-7.1056601937015905E-4</v>
      </c>
      <c r="C18" s="108">
        <f>Difference!C18/'Previous Month '!C18</f>
        <v>0</v>
      </c>
      <c r="D18" s="108">
        <f>Difference!D18/'Previous Month '!D18</f>
        <v>-6.7643873538382265E-4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-3.3066132264531893E-4</v>
      </c>
      <c r="C19" s="108">
        <f>Difference!C19/'Previous Month '!C19</f>
        <v>0</v>
      </c>
      <c r="D19" s="108">
        <f>Difference!D19/'Previous Month '!D19</f>
        <v>-3.1240270286181046E-4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0.83646427216254193</v>
      </c>
      <c r="C26" s="108">
        <f>Difference!C26/'Previous Month '!C26</f>
        <v>0.89315968460330719</v>
      </c>
      <c r="D26" s="108">
        <f>Difference!D26/'Previous Month '!D26</f>
        <v>0.88835348648364187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0.86730135472588044</v>
      </c>
      <c r="C27" s="108">
        <f>Difference!C27/'Previous Month '!C27</f>
        <v>0.8839492966512621</v>
      </c>
      <c r="D27" s="108">
        <f>Difference!D27/'Previous Month '!D27</f>
        <v>0.87100494924993543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0.86462766385283274</v>
      </c>
      <c r="C28" s="108">
        <f>Difference!C28/'Previous Month '!C28</f>
        <v>0.89114967936260858</v>
      </c>
      <c r="D28" s="108">
        <f>Difference!D28/'Previous Month '!D28</f>
        <v>0.87907989940516651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9.5826812051978058E-3</v>
      </c>
      <c r="C30" s="108">
        <f>Difference!C30/'Previous Month '!C30</f>
        <v>1.8049996820311983E-3</v>
      </c>
      <c r="D30" s="108">
        <f>Difference!D30/'Previous Month '!D30</f>
        <v>2.338838042841782E-3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4.422712741885256E-3</v>
      </c>
      <c r="C31" s="108">
        <f>Difference!C31/'Previous Month '!C31</f>
        <v>-1.8885650708751374E-2</v>
      </c>
      <c r="D31" s="108">
        <f>Difference!D31/'Previous Month '!D31</f>
        <v>-1.7978635827141747E-3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4.8603531237104737E-3</v>
      </c>
      <c r="C32" s="108">
        <f>Difference!C32/'Previous Month '!C32</f>
        <v>-2.8399664151993872E-3</v>
      </c>
      <c r="D32" s="108">
        <f>Difference!D32/'Previous Month '!D32</f>
        <v>2.599517265876811E-4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F8" sqref="F8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69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9.144551598501395E-2</v>
      </c>
      <c r="C7" s="110">
        <f>'Current Month '!C7/'Current Month '!C9</f>
        <v>0.30848397589718979</v>
      </c>
      <c r="D7" s="110">
        <f>'Current Month '!D7/'Current Month '!D9</f>
        <v>0.11550637120587375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0.90855448401498606</v>
      </c>
      <c r="C8" s="110">
        <f>'Current Month '!C8/'Current Month '!C9</f>
        <v>0.69151602410281021</v>
      </c>
      <c r="D8" s="110">
        <f>'Current Month '!D8/'Current Month '!D9</f>
        <v>0.8844936287941263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8.387956682014161E-2</v>
      </c>
      <c r="C12" s="110">
        <f>'Current Month '!C12/'Current Month '!C14</f>
        <v>0.78353087303231705</v>
      </c>
      <c r="D12" s="110">
        <f>'Current Month '!D12/'Current Month '!D14</f>
        <v>0.47036440511568012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0.91612043317985836</v>
      </c>
      <c r="C13" s="112">
        <f>'Current Month '!C13/'Current Month '!C14</f>
        <v>0.21646912696768295</v>
      </c>
      <c r="D13" s="112">
        <f>'Current Month '!D13/'Current Month '!D14</f>
        <v>0.52963559488431988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8.5317679081147957E-2</v>
      </c>
      <c r="C17" s="110">
        <f>'Current Month '!C17/'Current Month '!C19</f>
        <v>0.21013029564157271</v>
      </c>
      <c r="D17" s="110">
        <f>'Current Month '!D17/'Current Month '!D19</f>
        <v>9.2211797360897893E-2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0.91468232091885204</v>
      </c>
      <c r="C18" s="112">
        <f>'Current Month '!C18/'Current Month '!C19</f>
        <v>0.78986970435842729</v>
      </c>
      <c r="D18" s="112">
        <f>'Current Month '!D18/'Current Month '!D19</f>
        <v>0.90778820263910209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25</v>
      </c>
      <c r="C22" s="113">
        <f>'Previous Month '!C22</f>
        <v>40</v>
      </c>
      <c r="D22" s="113">
        <f>'Previous Month '!D22</f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8.539417959447887E-2</v>
      </c>
      <c r="C26" s="110">
        <f>'Current Month '!C26/'Current Month '!C28</f>
        <v>0.78259848157018119</v>
      </c>
      <c r="D26" s="110">
        <f>'Current Month '!D26/'Current Month '!D28</f>
        <v>0.46775133450585926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0.91460582040552107</v>
      </c>
      <c r="C27" s="112">
        <f>'Current Month '!C27/'Current Month '!C28</f>
        <v>0.21740151842981878</v>
      </c>
      <c r="D27" s="112">
        <f>'Current Month '!D27/'Current Month '!D28</f>
        <v>0.53224866549414074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8.521313070023312E-2</v>
      </c>
      <c r="C30" s="110">
        <f>'Current Month '!C30/'Current Month '!C32</f>
        <v>0.77911655355861731</v>
      </c>
      <c r="D30" s="110">
        <f>'Current Month '!D30/'Current Month '!D32</f>
        <v>0.49848704312520037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0.91478686929976694</v>
      </c>
      <c r="C31" s="110">
        <f>'Current Month '!C31/'Current Month '!C32</f>
        <v>0.22088344644138275</v>
      </c>
      <c r="D31" s="110">
        <f>'Current Month '!D31/'Current Month '!D32</f>
        <v>0.50151295687479958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8545</v>
      </c>
      <c r="C38" s="131">
        <v>0.25</v>
      </c>
      <c r="D38" s="130">
        <v>30822</v>
      </c>
      <c r="E38" s="131">
        <v>0.25</v>
      </c>
      <c r="F38" s="130">
        <v>25229</v>
      </c>
      <c r="G38" s="142">
        <v>0.75</v>
      </c>
      <c r="H38" s="130">
        <v>94785</v>
      </c>
      <c r="I38" s="131">
        <v>0.75</v>
      </c>
      <c r="J38" s="130">
        <v>33774</v>
      </c>
      <c r="K38" s="118">
        <f>J38/J45</f>
        <v>0.91106255563648131</v>
      </c>
      <c r="L38" s="130">
        <v>125607</v>
      </c>
      <c r="M38" s="119">
        <f>L38/L45</f>
        <v>0.1630169432133054</v>
      </c>
      <c r="N38" s="5"/>
      <c r="O38" s="64"/>
    </row>
    <row r="39" spans="1:15" ht="15.75" x14ac:dyDescent="0.2">
      <c r="A39" s="14" t="s">
        <v>47</v>
      </c>
      <c r="B39" s="130">
        <v>1004</v>
      </c>
      <c r="C39" s="131">
        <v>0.44</v>
      </c>
      <c r="D39" s="130">
        <v>51324</v>
      </c>
      <c r="E39" s="131">
        <v>0.46</v>
      </c>
      <c r="F39" s="130">
        <v>1293</v>
      </c>
      <c r="G39" s="131">
        <v>0.56000000000000005</v>
      </c>
      <c r="H39" s="130">
        <v>59279</v>
      </c>
      <c r="I39" s="131">
        <v>0.54</v>
      </c>
      <c r="J39" s="130">
        <v>2297</v>
      </c>
      <c r="K39" s="118">
        <f>J39/J45</f>
        <v>6.1962180680316149E-2</v>
      </c>
      <c r="L39" s="130">
        <v>110603</v>
      </c>
      <c r="M39" s="119">
        <f>L39/L45</f>
        <v>0.1435442528698338</v>
      </c>
      <c r="N39" s="5"/>
      <c r="O39" s="64"/>
    </row>
    <row r="40" spans="1:15" ht="15.75" x14ac:dyDescent="0.2">
      <c r="A40" s="14" t="s">
        <v>48</v>
      </c>
      <c r="B40" s="130">
        <v>320</v>
      </c>
      <c r="C40" s="131">
        <v>0.67</v>
      </c>
      <c r="D40" s="130">
        <v>44790</v>
      </c>
      <c r="E40" s="131">
        <v>0.68</v>
      </c>
      <c r="F40" s="130">
        <v>158</v>
      </c>
      <c r="G40" s="131">
        <v>0.33</v>
      </c>
      <c r="H40" s="130">
        <v>21100</v>
      </c>
      <c r="I40" s="131">
        <v>0.32</v>
      </c>
      <c r="J40" s="130">
        <v>478</v>
      </c>
      <c r="K40" s="118">
        <f>J40/J45</f>
        <v>1.2894176040570797E-2</v>
      </c>
      <c r="L40" s="130">
        <v>65890</v>
      </c>
      <c r="M40" s="119">
        <f>L40/L45</f>
        <v>8.5514233986359767E-2</v>
      </c>
      <c r="N40" s="5"/>
      <c r="O40" s="64"/>
    </row>
    <row r="41" spans="1:15" ht="15.75" x14ac:dyDescent="0.2">
      <c r="A41" s="14" t="s">
        <v>49</v>
      </c>
      <c r="B41" s="130">
        <v>124</v>
      </c>
      <c r="C41" s="131">
        <v>0.74</v>
      </c>
      <c r="D41" s="130">
        <v>30662</v>
      </c>
      <c r="E41" s="131">
        <v>0.75</v>
      </c>
      <c r="F41" s="130">
        <v>43</v>
      </c>
      <c r="G41" s="131">
        <v>0.26</v>
      </c>
      <c r="H41" s="130">
        <v>10217</v>
      </c>
      <c r="I41" s="131">
        <v>0.25</v>
      </c>
      <c r="J41" s="130">
        <v>167</v>
      </c>
      <c r="K41" s="118">
        <f>J41/J45</f>
        <v>4.5048690350948184E-3</v>
      </c>
      <c r="L41" s="130">
        <v>40879</v>
      </c>
      <c r="M41" s="119">
        <f>L41/L45</f>
        <v>5.3054126136415254E-2</v>
      </c>
      <c r="N41" s="5"/>
      <c r="O41" s="64"/>
    </row>
    <row r="42" spans="1:15" ht="15.75" x14ac:dyDescent="0.2">
      <c r="A42" s="14" t="s">
        <v>50</v>
      </c>
      <c r="B42" s="130">
        <v>92</v>
      </c>
      <c r="C42" s="131">
        <v>0.88</v>
      </c>
      <c r="D42" s="130">
        <v>32515</v>
      </c>
      <c r="E42" s="131">
        <v>0.88</v>
      </c>
      <c r="F42" s="130">
        <v>13</v>
      </c>
      <c r="G42" s="131">
        <v>0.12</v>
      </c>
      <c r="H42" s="130">
        <v>4449</v>
      </c>
      <c r="I42" s="131">
        <v>0.12</v>
      </c>
      <c r="J42" s="130">
        <v>105</v>
      </c>
      <c r="K42" s="118">
        <f>J42/J45</f>
        <v>2.8324026867362628E-3</v>
      </c>
      <c r="L42" s="130">
        <v>36964</v>
      </c>
      <c r="M42" s="119">
        <f>L42/L45</f>
        <v>4.79731088947003E-2</v>
      </c>
      <c r="N42" s="5"/>
      <c r="O42" s="64"/>
    </row>
    <row r="43" spans="1:15" ht="15.75" x14ac:dyDescent="0.2">
      <c r="A43" s="14" t="s">
        <v>51</v>
      </c>
      <c r="B43" s="130">
        <v>46</v>
      </c>
      <c r="C43" s="131">
        <v>0.87</v>
      </c>
      <c r="D43" s="130">
        <v>20636</v>
      </c>
      <c r="E43" s="131">
        <v>0.87</v>
      </c>
      <c r="F43" s="130">
        <v>7</v>
      </c>
      <c r="G43" s="131">
        <v>0.13</v>
      </c>
      <c r="H43" s="130">
        <v>3175</v>
      </c>
      <c r="I43" s="131">
        <v>0.13</v>
      </c>
      <c r="J43" s="130">
        <v>53</v>
      </c>
      <c r="K43" s="118">
        <f>J43/J45</f>
        <v>1.4296889752097328E-3</v>
      </c>
      <c r="L43" s="130">
        <v>23811</v>
      </c>
      <c r="M43" s="119">
        <f>L43/L45</f>
        <v>3.0902707929112348E-2</v>
      </c>
      <c r="N43" s="5"/>
      <c r="O43" s="64"/>
    </row>
    <row r="44" spans="1:15" ht="15.75" x14ac:dyDescent="0.2">
      <c r="A44" s="14" t="s">
        <v>52</v>
      </c>
      <c r="B44" s="130">
        <v>170</v>
      </c>
      <c r="C44" s="131">
        <v>0.86</v>
      </c>
      <c r="D44" s="130">
        <v>341746</v>
      </c>
      <c r="E44" s="131">
        <v>0.93</v>
      </c>
      <c r="F44" s="130">
        <v>27</v>
      </c>
      <c r="G44" s="131">
        <v>0.14000000000000001</v>
      </c>
      <c r="H44" s="130">
        <v>25015</v>
      </c>
      <c r="I44" s="131">
        <v>7.0000000000000007E-2</v>
      </c>
      <c r="J44" s="130">
        <v>197</v>
      </c>
      <c r="K44" s="118">
        <f>J44/J45</f>
        <v>5.3141269455908935E-3</v>
      </c>
      <c r="L44" s="130">
        <v>366761</v>
      </c>
      <c r="M44" s="119">
        <f>L44/L45</f>
        <v>0.47599462697027312</v>
      </c>
      <c r="N44" s="5"/>
      <c r="O44" s="64"/>
    </row>
    <row r="45" spans="1:15" ht="15.75" x14ac:dyDescent="0.25">
      <c r="A45" s="14" t="s">
        <v>4</v>
      </c>
      <c r="B45" s="135">
        <v>10301</v>
      </c>
      <c r="C45" s="131">
        <v>0.28000000000000003</v>
      </c>
      <c r="D45" s="135">
        <v>552495</v>
      </c>
      <c r="E45" s="131">
        <v>0.72</v>
      </c>
      <c r="F45" s="135">
        <v>26770</v>
      </c>
      <c r="G45" s="131">
        <v>0.72</v>
      </c>
      <c r="H45" s="135">
        <v>218020</v>
      </c>
      <c r="I45" s="131">
        <v>0.28000000000000003</v>
      </c>
      <c r="J45" s="135">
        <v>37071</v>
      </c>
      <c r="K45" s="118">
        <f>J45/J45</f>
        <v>1</v>
      </c>
      <c r="L45" s="135">
        <v>770515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customHeight="1" x14ac:dyDescent="0.2">
      <c r="A51" s="146" t="s">
        <v>68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0.17100000000000001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0.42599999999999999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0.33100000000000002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3.0000000000000001E-3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8.9999999999999993E-3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1.2E-2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3.6999999999999998E-2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2024-05-29T16:15:33Z</dcterms:modified>
</cp:coreProperties>
</file>