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3\Differences\"/>
    </mc:Choice>
  </mc:AlternateContent>
  <xr:revisionPtr revIDLastSave="0" documentId="13_ncr:1_{8E1C5D3D-34B8-45C5-B98C-91C1E9D96C15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B32" i="2"/>
  <c r="D31" i="2"/>
  <c r="D30" i="2"/>
  <c r="D32" i="2" s="1"/>
  <c r="D28" i="2"/>
  <c r="C28" i="2"/>
  <c r="B28" i="2"/>
  <c r="D27" i="2"/>
  <c r="D26" i="2"/>
  <c r="C19" i="2"/>
  <c r="B19" i="2"/>
  <c r="D18" i="2"/>
  <c r="D17" i="2"/>
  <c r="D19" i="2" s="1"/>
  <c r="D14" i="2"/>
  <c r="C14" i="2"/>
  <c r="B14" i="2"/>
  <c r="D13" i="2"/>
  <c r="D12" i="2"/>
  <c r="C9" i="2"/>
  <c r="B9" i="2"/>
  <c r="D8" i="2"/>
  <c r="D7" i="2"/>
  <c r="D9" i="2" s="1"/>
  <c r="C32" i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C14" i="1"/>
  <c r="B14" i="1"/>
  <c r="D13" i="1"/>
  <c r="D12" i="1"/>
  <c r="D14" i="1" s="1"/>
  <c r="C9" i="1"/>
  <c r="B9" i="1"/>
  <c r="D8" i="1"/>
  <c r="D7" i="1"/>
  <c r="D9" i="1" s="1"/>
  <c r="C27" i="5" l="1"/>
  <c r="B27" i="5"/>
  <c r="B30" i="5"/>
  <c r="C30" i="5"/>
  <c r="B31" i="5"/>
  <c r="C31" i="5"/>
  <c r="B32" i="5"/>
  <c r="C32" i="5"/>
  <c r="D27" i="5" l="1"/>
  <c r="D26" i="5"/>
  <c r="D28" i="5"/>
  <c r="D31" i="5"/>
  <c r="D30" i="5"/>
  <c r="D32" i="5"/>
  <c r="C26" i="5"/>
  <c r="B26" i="5"/>
  <c r="C28" i="5"/>
  <c r="B28" i="5"/>
  <c r="D13" i="5" l="1"/>
  <c r="D8" i="5"/>
  <c r="B7" i="5"/>
  <c r="C7" i="5"/>
  <c r="D7" i="5"/>
  <c r="B8" i="5"/>
  <c r="C8" i="5"/>
  <c r="B9" i="5"/>
  <c r="C9" i="5"/>
  <c r="D9" i="5"/>
  <c r="B12" i="5"/>
  <c r="C12" i="5"/>
  <c r="D12" i="5"/>
  <c r="B13" i="5"/>
  <c r="C13" i="5"/>
  <c r="B14" i="5"/>
  <c r="C14" i="5"/>
  <c r="D14" i="5"/>
  <c r="B17" i="5"/>
  <c r="C17" i="5"/>
  <c r="D17" i="5"/>
  <c r="B18" i="5"/>
  <c r="C18" i="5"/>
  <c r="D18" i="5"/>
  <c r="B19" i="5"/>
  <c r="C19" i="5"/>
  <c r="D19" i="5"/>
  <c r="B22" i="5"/>
  <c r="C22" i="5"/>
  <c r="D22" i="5"/>
  <c r="M38" i="1" l="1"/>
  <c r="M39" i="1"/>
  <c r="M40" i="1"/>
  <c r="M41" i="1"/>
  <c r="M42" i="1"/>
  <c r="M43" i="1"/>
  <c r="M44" i="1"/>
  <c r="M45" i="1"/>
  <c r="K45" i="1" l="1"/>
  <c r="K44" i="1"/>
  <c r="K43" i="1"/>
  <c r="K42" i="1"/>
  <c r="K41" i="1"/>
  <c r="K40" i="1"/>
  <c r="K39" i="1"/>
  <c r="K38" i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19" i="3"/>
  <c r="B19" i="4" s="1"/>
  <c r="B28" i="3"/>
  <c r="B28" i="4" s="1"/>
  <c r="C9" i="3"/>
  <c r="C9" i="4" s="1"/>
  <c r="C32" i="3"/>
  <c r="C32" i="4" s="1"/>
  <c r="C28" i="3"/>
  <c r="C28" i="4" s="1"/>
  <c r="D8" i="3"/>
  <c r="D8" i="4" s="1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D17" i="3"/>
  <c r="D17" i="4" s="1"/>
  <c r="D26" i="3"/>
  <c r="D26" i="4" s="1"/>
  <c r="B32" i="3"/>
  <c r="B32" i="4" s="1"/>
  <c r="C19" i="3"/>
  <c r="C19" i="4" s="1"/>
  <c r="C14" i="3"/>
  <c r="C14" i="4" s="1"/>
  <c r="B9" i="3"/>
  <c r="B9" i="4" s="1"/>
  <c r="D32" i="3" l="1"/>
  <c r="D32" i="4" s="1"/>
  <c r="D28" i="3"/>
  <c r="D28" i="4" s="1"/>
  <c r="D19" i="3"/>
  <c r="D19" i="4" s="1"/>
  <c r="D14" i="3"/>
  <c r="D14" i="4" s="1"/>
  <c r="D12" i="3"/>
  <c r="D12" i="4" s="1"/>
  <c r="D9" i="3"/>
  <c r="D9" i="4" s="1"/>
  <c r="D7" i="3"/>
  <c r="D7" i="4" s="1"/>
</calcChain>
</file>

<file path=xl/sharedStrings.xml><?xml version="1.0" encoding="utf-8"?>
<sst xmlns="http://schemas.openxmlformats.org/spreadsheetml/2006/main" count="268" uniqueCount="72">
  <si>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</si>
  <si>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</si>
  <si>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</si>
  <si>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</si>
  <si>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</si>
  <si>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</si>
  <si>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</si>
  <si>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</si>
  <si>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</si>
  <si>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</si>
  <si>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</si>
  <si>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</si>
  <si>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</si>
  <si>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</si>
  <si>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</si>
  <si>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</si>
  <si>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</si>
  <si>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</si>
  <si>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</si>
  <si>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</si>
  <si>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</si>
  <si>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</si>
  <si>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</si>
  <si>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</si>
  <si>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</si>
  <si>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</si>
  <si>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</si>
  <si>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</si>
  <si>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</si>
  <si>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</si>
  <si>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</si>
  <si>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</si>
  <si>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</si>
  <si>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</si>
  <si>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</si>
  <si>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</si>
  <si>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</si>
  <si>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</si>
  <si>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</si>
  <si>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</si>
  <si>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</si>
  <si>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</si>
  <si>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</si>
  <si>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</si>
  <si>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</si>
  <si>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</si>
  <si>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</si>
  <si>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</si>
  <si>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</si>
  <si>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</si>
  <si>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</si>
  <si>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</si>
  <si>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</si>
  <si>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</si>
  <si>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</si>
  <si>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</si>
  <si>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</si>
  <si>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</si>
  <si>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</si>
  <si>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</si>
  <si>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</si>
  <si>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</si>
  <si>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</si>
  <si>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TPS - Total kWh Year-To-Date (YTD) for 2019</t>
  </si>
  <si>
    <t>SOS - Total kWh Year-To-Date (YTD) for 2019</t>
  </si>
  <si>
    <t>ALL - Total kWh Year-To-Date (YTD) for 2019</t>
  </si>
  <si>
    <t>Fuel Resource Mix as reported for the Period June 2019 to May 2020</t>
  </si>
  <si>
    <t>&lt;0.05%</t>
  </si>
  <si>
    <t>Fuel Resource Mix as reported for the Period June 2020 to May 2021</t>
  </si>
  <si>
    <t>Fuel Resource Mix as reported for the Period June 2021 to May 2022</t>
  </si>
  <si>
    <t>(As of June 30, 2023) June 2023 REPORT</t>
  </si>
  <si>
    <t>(As of June July 28, 2023) July 2023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</si>
</sst>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4" fontId="5" fillId="0" borderId="0" xfId="0" applyNumberFormat="1" applyFont="1"/>
    <xf numFmtId="165" fontId="5" fillId="5" borderId="0" xfId="3" quotePrefix="1" applyNumberFormat="1" applyFont="1" applyFill="1" applyBorder="1" applyAlignment="1">
      <alignment horizontal="center"/>
    </xf>
    <xf numFmtId="9" fontId="5" fillId="0" borderId="1" xfId="12" applyFont="1" applyFill="1" applyBorder="1"/>
    <xf numFmtId="37" fontId="5" fillId="5" borderId="1" xfId="3" applyNumberFormat="1" applyFont="1" applyFill="1" applyBorder="1"/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  <xf numFmtId="9" fontId="5" fillId="0" borderId="1" xfId="12" applyNumberFormat="1" applyFont="1" applyBorder="1"/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topLeftCell="A23" workbookViewId="0">
      <selection activeCell="M50" sqref="M50:M51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42578125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0.2851562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32">
        <v>26641</v>
      </c>
      <c r="C7" s="132">
        <v>11325</v>
      </c>
      <c r="D7" s="132">
        <f>SUM(B7:C7)</f>
        <v>37966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33">
        <v>272494</v>
      </c>
      <c r="C8" s="133">
        <v>25955</v>
      </c>
      <c r="D8" s="133">
        <f>SUM(B8:C8)</f>
        <v>298449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75" x14ac:dyDescent="0.2">
      <c r="A9" s="15" t="s">
        <v>5</v>
      </c>
      <c r="B9" s="134">
        <f>SUM(B7:B8)</f>
        <v>299135</v>
      </c>
      <c r="C9" s="134">
        <f>SUM(C7:C8)</f>
        <v>37280</v>
      </c>
      <c r="D9" s="134">
        <f>SUM(D7:D8)</f>
        <v>336415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43">
        <v>24117126</v>
      </c>
      <c r="C12" s="132">
        <v>317886783</v>
      </c>
      <c r="D12" s="132">
        <f>SUM(B12:C12)</f>
        <v>342003909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33">
        <v>278288607</v>
      </c>
      <c r="C13" s="133">
        <v>85817398</v>
      </c>
      <c r="D13" s="133">
        <f>SUM(B13:C13)</f>
        <v>364106005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75" x14ac:dyDescent="0.2">
      <c r="A14" s="15" t="s">
        <v>32</v>
      </c>
      <c r="B14" s="134">
        <f>SUM(B12:B13)</f>
        <v>302405733</v>
      </c>
      <c r="C14" s="134">
        <f>SUM(C12:C13)</f>
        <v>403704181</v>
      </c>
      <c r="D14" s="134">
        <f>SUM(D12:D13)</f>
        <v>706109914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36">
        <v>74.676000000000002</v>
      </c>
      <c r="C17" s="136">
        <v>580.34199999999998</v>
      </c>
      <c r="D17" s="136">
        <f>SUM(B17:C17)</f>
        <v>655.01800000000003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37">
        <v>819.25900000000001</v>
      </c>
      <c r="C18" s="137">
        <v>192.76900000000001</v>
      </c>
      <c r="D18" s="137">
        <f>SUM(B18:C18)</f>
        <v>1012.028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75" x14ac:dyDescent="0.2">
      <c r="A19" s="15" t="s">
        <v>7</v>
      </c>
      <c r="B19" s="138">
        <f>SUM(B17:B18)</f>
        <v>893.93500000000006</v>
      </c>
      <c r="C19" s="138">
        <f>SUM(C17:C18)</f>
        <v>773.11099999999999</v>
      </c>
      <c r="D19" s="138">
        <f>SUM(D17:D18)</f>
        <v>1667.046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39">
        <v>25</v>
      </c>
      <c r="C22" s="139">
        <v>41</v>
      </c>
      <c r="D22" s="139">
        <v>45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139"/>
      <c r="C23" s="139"/>
      <c r="D23" s="139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63</v>
      </c>
      <c r="B26" s="132">
        <v>125751754</v>
      </c>
      <c r="C26" s="132">
        <v>1654369318</v>
      </c>
      <c r="D26" s="134">
        <f>SUM(B26:C26)</f>
        <v>1780121072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64</v>
      </c>
      <c r="B27" s="133">
        <v>1401413622</v>
      </c>
      <c r="C27" s="133">
        <v>595053339.999964</v>
      </c>
      <c r="D27" s="134">
        <f>SUM(B27:C27)</f>
        <v>1996466961.999964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75" x14ac:dyDescent="0.2">
      <c r="A28" s="15" t="s">
        <v>65</v>
      </c>
      <c r="B28" s="134">
        <f>SUM(B26:B27)</f>
        <v>1527165376</v>
      </c>
      <c r="C28" s="134">
        <f>SUM(C26:C27)</f>
        <v>2249422657.9999638</v>
      </c>
      <c r="D28" s="134">
        <f>SUM(D26:D27)</f>
        <v>3776588033.9999638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32">
        <v>237751807</v>
      </c>
      <c r="C30" s="132">
        <v>2963951913</v>
      </c>
      <c r="D30" s="132">
        <f>SUM(B30:C30)</f>
        <v>3201703720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33">
        <v>2638834802</v>
      </c>
      <c r="C31" s="133">
        <v>1245103227.9999638</v>
      </c>
      <c r="D31" s="133">
        <f>SUM(B31:C31)</f>
        <v>3883938029.9999638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75" x14ac:dyDescent="0.2">
      <c r="A32" s="15" t="s">
        <v>34</v>
      </c>
      <c r="B32" s="134">
        <f>SUM(B30:B31)</f>
        <v>2876586609</v>
      </c>
      <c r="C32" s="134">
        <f>SUM(C30:C31)</f>
        <v>4209055140.9999638</v>
      </c>
      <c r="D32" s="134">
        <f>SUM(D30:D31)</f>
        <v>7085641749.9999638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75" x14ac:dyDescent="0.2">
      <c r="A38" s="14" t="s">
        <v>46</v>
      </c>
      <c r="B38" s="130">
        <v>9200</v>
      </c>
      <c r="C38" s="131">
        <v>0.27</v>
      </c>
      <c r="D38" s="130">
        <v>34221</v>
      </c>
      <c r="E38" s="131">
        <v>0.28000000000000003</v>
      </c>
      <c r="F38" s="130">
        <v>24762</v>
      </c>
      <c r="G38" s="142">
        <v>0.73</v>
      </c>
      <c r="H38" s="130">
        <v>88549</v>
      </c>
      <c r="I38" s="131">
        <v>0.72</v>
      </c>
      <c r="J38" s="130">
        <v>33962</v>
      </c>
      <c r="K38" s="118">
        <f>J38/J45</f>
        <v>0.91190290792900675</v>
      </c>
      <c r="L38" s="130">
        <v>122770</v>
      </c>
      <c r="M38" s="119">
        <f>L38/L45</f>
        <v>0.15850637085352265</v>
      </c>
      <c r="N38" s="5"/>
      <c r="O38" s="64"/>
    </row>
    <row r="39" spans="1:15" ht="15.75" x14ac:dyDescent="0.2">
      <c r="A39" s="14" t="s">
        <v>47</v>
      </c>
      <c r="B39" s="130">
        <v>1154</v>
      </c>
      <c r="C39" s="131">
        <v>0.5</v>
      </c>
      <c r="D39" s="130">
        <v>59203</v>
      </c>
      <c r="E39" s="131">
        <v>0.53</v>
      </c>
      <c r="F39" s="130">
        <v>1168</v>
      </c>
      <c r="G39" s="131">
        <v>0.5</v>
      </c>
      <c r="H39" s="130">
        <v>53154</v>
      </c>
      <c r="I39" s="131">
        <v>0.47</v>
      </c>
      <c r="J39" s="130">
        <v>2322</v>
      </c>
      <c r="K39" s="118">
        <f>J39/J45</f>
        <v>6.2347286738447492E-2</v>
      </c>
      <c r="L39" s="130">
        <v>112357</v>
      </c>
      <c r="M39" s="119">
        <f>L39/L45</f>
        <v>0.14506231416461063</v>
      </c>
      <c r="N39" s="5"/>
      <c r="O39" s="64"/>
    </row>
    <row r="40" spans="1:15" ht="15.75" x14ac:dyDescent="0.2">
      <c r="A40" s="14" t="s">
        <v>48</v>
      </c>
      <c r="B40" s="130">
        <v>324</v>
      </c>
      <c r="C40" s="131">
        <v>0.72</v>
      </c>
      <c r="D40" s="130">
        <v>45050</v>
      </c>
      <c r="E40" s="131">
        <v>0.72</v>
      </c>
      <c r="F40" s="130">
        <v>126</v>
      </c>
      <c r="G40" s="131">
        <v>0.28000000000000003</v>
      </c>
      <c r="H40" s="130">
        <v>17474</v>
      </c>
      <c r="I40" s="131">
        <v>0.28000000000000003</v>
      </c>
      <c r="J40" s="130">
        <v>450</v>
      </c>
      <c r="K40" s="118">
        <f>J40/J45</f>
        <v>1.2082807507451065E-2</v>
      </c>
      <c r="L40" s="130">
        <v>62524</v>
      </c>
      <c r="M40" s="119">
        <f>L40/L45</f>
        <v>8.072372999304106E-2</v>
      </c>
      <c r="N40" s="5"/>
      <c r="O40" s="64"/>
    </row>
    <row r="41" spans="1:15" ht="15.75" x14ac:dyDescent="0.2">
      <c r="A41" s="14" t="s">
        <v>49</v>
      </c>
      <c r="B41" s="130">
        <v>135</v>
      </c>
      <c r="C41" s="131">
        <v>0.84</v>
      </c>
      <c r="D41" s="130">
        <v>33148</v>
      </c>
      <c r="E41" s="131">
        <v>0.84</v>
      </c>
      <c r="F41" s="130">
        <v>26</v>
      </c>
      <c r="G41" s="131">
        <v>0.16</v>
      </c>
      <c r="H41" s="130">
        <v>6372</v>
      </c>
      <c r="I41" s="131">
        <v>0.16</v>
      </c>
      <c r="J41" s="130">
        <v>161</v>
      </c>
      <c r="K41" s="118">
        <f>J41/J45</f>
        <v>4.322960019332492E-3</v>
      </c>
      <c r="L41" s="130">
        <v>39520</v>
      </c>
      <c r="M41" s="119">
        <f>L41/L45</f>
        <v>5.1023635873024477E-2</v>
      </c>
      <c r="N41" s="5"/>
      <c r="O41" s="64"/>
    </row>
    <row r="42" spans="1:15" ht="15.75" x14ac:dyDescent="0.2">
      <c r="A42" s="14" t="s">
        <v>50</v>
      </c>
      <c r="B42" s="130">
        <v>87</v>
      </c>
      <c r="C42" s="131">
        <v>0.89</v>
      </c>
      <c r="D42" s="130">
        <v>29835</v>
      </c>
      <c r="E42" s="131">
        <v>0.89</v>
      </c>
      <c r="F42" s="130">
        <v>11</v>
      </c>
      <c r="G42" s="131">
        <v>0.11</v>
      </c>
      <c r="H42" s="130">
        <v>3762</v>
      </c>
      <c r="I42" s="131">
        <v>0.11</v>
      </c>
      <c r="J42" s="130">
        <v>98</v>
      </c>
      <c r="K42" s="118">
        <f>J42/J45</f>
        <v>2.6313669682893428E-3</v>
      </c>
      <c r="L42" s="130">
        <v>33597</v>
      </c>
      <c r="M42" s="119">
        <f>L42/L45</f>
        <v>4.3376545911589154E-2</v>
      </c>
      <c r="N42" s="5"/>
      <c r="O42" s="64"/>
    </row>
    <row r="43" spans="1:15" ht="15.75" x14ac:dyDescent="0.2">
      <c r="A43" s="14" t="s">
        <v>51</v>
      </c>
      <c r="B43" s="130">
        <v>45</v>
      </c>
      <c r="C43" s="131">
        <v>0.87</v>
      </c>
      <c r="D43" s="130">
        <v>20210</v>
      </c>
      <c r="E43" s="131">
        <v>0.87</v>
      </c>
      <c r="F43" s="130">
        <v>7</v>
      </c>
      <c r="G43" s="131">
        <v>0.13</v>
      </c>
      <c r="H43" s="130">
        <v>3025</v>
      </c>
      <c r="I43" s="131">
        <v>0.13</v>
      </c>
      <c r="J43" s="130">
        <v>52</v>
      </c>
      <c r="K43" s="118">
        <f>J43/J45</f>
        <v>1.3962355341943452E-3</v>
      </c>
      <c r="L43" s="130">
        <v>23235</v>
      </c>
      <c r="M43" s="119">
        <f>L43/L45</f>
        <v>2.9998334501764267E-2</v>
      </c>
      <c r="N43" s="5"/>
      <c r="O43" s="64"/>
    </row>
    <row r="44" spans="1:15" ht="15.75" x14ac:dyDescent="0.2">
      <c r="A44" s="14" t="s">
        <v>52</v>
      </c>
      <c r="B44" s="130">
        <v>182</v>
      </c>
      <c r="C44" s="131">
        <v>0.92</v>
      </c>
      <c r="D44" s="130">
        <v>368347</v>
      </c>
      <c r="E44" s="131">
        <v>0.97</v>
      </c>
      <c r="F44" s="130">
        <v>16</v>
      </c>
      <c r="G44" s="131">
        <v>0.08</v>
      </c>
      <c r="H44" s="130">
        <v>12193</v>
      </c>
      <c r="I44" s="131">
        <v>0.03</v>
      </c>
      <c r="J44" s="130">
        <v>198</v>
      </c>
      <c r="K44" s="118">
        <f>J44/J45</f>
        <v>5.3164353032784687E-3</v>
      </c>
      <c r="L44" s="130">
        <v>380540</v>
      </c>
      <c r="M44" s="119">
        <f>L44/L45</f>
        <v>0.49130906870244778</v>
      </c>
      <c r="N44" s="5"/>
      <c r="O44" s="64"/>
    </row>
    <row r="45" spans="1:15" ht="15.75" x14ac:dyDescent="0.25">
      <c r="A45" s="14" t="s">
        <v>4</v>
      </c>
      <c r="B45" s="135">
        <v>11127</v>
      </c>
      <c r="C45" s="131">
        <v>0.3</v>
      </c>
      <c r="D45" s="135">
        <v>590014</v>
      </c>
      <c r="E45" s="131">
        <v>0.76</v>
      </c>
      <c r="F45" s="135">
        <v>26116</v>
      </c>
      <c r="G45" s="131">
        <v>0.7</v>
      </c>
      <c r="H45" s="135">
        <v>184529</v>
      </c>
      <c r="I45" s="131">
        <v>0.24</v>
      </c>
      <c r="J45" s="135">
        <v>37243</v>
      </c>
      <c r="K45" s="118">
        <f>J45/J45</f>
        <v>1</v>
      </c>
      <c r="L45" s="135">
        <v>774543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" customHeight="1" x14ac:dyDescent="0.2">
      <c r="A51" s="146" t="s">
        <v>69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0.38300000000000001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6.8000000000000005E-2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2E-3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0.01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3.5999999999999997E-2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workbookViewId="0">
      <selection activeCell="F32" sqref="F32"/>
    </sheetView>
  </sheetViews>
  <sheetFormatPr defaultRowHeight="12.75" x14ac:dyDescent="0.2"/>
  <cols>
    <col min="1" max="1" width="70.28515625" customWidth="1"/>
    <col min="2" max="2" width="20.7109375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8.28515625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70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75" x14ac:dyDescent="0.2">
      <c r="A7" s="14" t="s">
        <v>0</v>
      </c>
      <c r="B7" s="132">
        <v>26861</v>
      </c>
      <c r="C7" s="132">
        <v>11241</v>
      </c>
      <c r="D7" s="132">
        <f>SUM(B7:C7)</f>
        <v>38102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.5" thickBot="1" x14ac:dyDescent="0.25">
      <c r="A8" s="16" t="s">
        <v>6</v>
      </c>
      <c r="B8" s="133">
        <v>272234</v>
      </c>
      <c r="C8" s="133">
        <v>26010</v>
      </c>
      <c r="D8" s="133">
        <f>SUM(B8:C8)</f>
        <v>298244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75" x14ac:dyDescent="0.2">
      <c r="A9" s="15" t="s">
        <v>5</v>
      </c>
      <c r="B9" s="134">
        <f>SUM(B7:B8)</f>
        <v>299095</v>
      </c>
      <c r="C9" s="134">
        <f>SUM(C7:C8)</f>
        <v>37251</v>
      </c>
      <c r="D9" s="134">
        <f>SUM(D7:D8)</f>
        <v>336346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75" x14ac:dyDescent="0.2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75" x14ac:dyDescent="0.2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75" x14ac:dyDescent="0.2">
      <c r="A12" s="14" t="s">
        <v>30</v>
      </c>
      <c r="B12" s="143">
        <v>18893971</v>
      </c>
      <c r="C12" s="132">
        <v>292645965</v>
      </c>
      <c r="D12" s="132">
        <f>SUM(B12:C12)</f>
        <v>311539936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.5" thickBot="1" x14ac:dyDescent="0.25">
      <c r="A13" s="16" t="s">
        <v>31</v>
      </c>
      <c r="B13" s="133">
        <v>201165879</v>
      </c>
      <c r="C13" s="133">
        <v>77982675</v>
      </c>
      <c r="D13" s="133">
        <f>SUM(B13:C13)</f>
        <v>279148554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75" x14ac:dyDescent="0.2">
      <c r="A14" s="15" t="s">
        <v>32</v>
      </c>
      <c r="B14" s="134">
        <f>SUM(B12:B13)</f>
        <v>220059850</v>
      </c>
      <c r="C14" s="134">
        <f>SUM(C12:C13)</f>
        <v>370628640</v>
      </c>
      <c r="D14" s="134">
        <f>SUM(D12:D13)</f>
        <v>590688490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"/>
    <row r="16" spans="1:15" ht="15.75" x14ac:dyDescent="0.25">
      <c r="A16" s="13"/>
      <c r="B16" s="64"/>
      <c r="C16" s="64"/>
      <c r="D16" s="64"/>
      <c r="E16" s="43"/>
      <c r="H16" s="5"/>
      <c r="I16" s="6"/>
      <c r="J16" s="7"/>
      <c r="K16" s="7"/>
      <c r="L16" s="7"/>
      <c r="M16" s="7"/>
      <c r="N16" s="3"/>
      <c r="O16" s="2"/>
    </row>
    <row r="17" spans="1:15" ht="15.75" x14ac:dyDescent="0.2">
      <c r="A17" s="14" t="s">
        <v>1</v>
      </c>
      <c r="B17" s="136">
        <v>74.676000000000002</v>
      </c>
      <c r="C17" s="136">
        <v>580.34199999999998</v>
      </c>
      <c r="D17" s="136">
        <f>SUM(B17:C17)</f>
        <v>655.01800000000003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.5" thickBot="1" x14ac:dyDescent="0.25">
      <c r="A18" s="16" t="s">
        <v>8</v>
      </c>
      <c r="B18" s="137">
        <v>819.25900000000001</v>
      </c>
      <c r="C18" s="137">
        <v>192.76900000000001</v>
      </c>
      <c r="D18" s="137">
        <f>SUM(B18:C18)</f>
        <v>1012.028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75" x14ac:dyDescent="0.2">
      <c r="A19" s="15" t="s">
        <v>7</v>
      </c>
      <c r="B19" s="138">
        <f>SUM(B17:B18)</f>
        <v>893.93500000000006</v>
      </c>
      <c r="C19" s="138">
        <f>SUM(C17:C18)</f>
        <v>773.11099999999999</v>
      </c>
      <c r="D19" s="138">
        <f>SUM(D17:D18)</f>
        <v>1667.046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75" x14ac:dyDescent="0.2">
      <c r="A20" s="6"/>
      <c r="B20" s="140"/>
      <c r="C20" s="140"/>
      <c r="D20" s="140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2">
      <c r="A21" s="5"/>
      <c r="B21" s="64"/>
      <c r="C21" s="64"/>
      <c r="D21" s="64"/>
      <c r="E21" s="43"/>
      <c r="H21" s="5"/>
      <c r="I21" s="8"/>
      <c r="J21" s="7"/>
      <c r="K21" s="7"/>
      <c r="L21" s="7"/>
      <c r="M21" s="12"/>
      <c r="N21" s="3"/>
      <c r="O21" s="2"/>
    </row>
    <row r="22" spans="1:15" ht="15.75" x14ac:dyDescent="0.2">
      <c r="A22" s="14" t="s">
        <v>29</v>
      </c>
      <c r="B22" s="139">
        <v>25</v>
      </c>
      <c r="C22" s="139">
        <v>40</v>
      </c>
      <c r="D22" s="139">
        <v>45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75" x14ac:dyDescent="0.2">
      <c r="A26" s="14" t="s">
        <v>63</v>
      </c>
      <c r="B26" s="132">
        <v>120528599</v>
      </c>
      <c r="C26" s="132">
        <v>1629128500</v>
      </c>
      <c r="D26" s="134">
        <f>SUM(B26:C26)</f>
        <v>1749657099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.5" thickBot="1" x14ac:dyDescent="0.25">
      <c r="A27" s="16" t="s">
        <v>64</v>
      </c>
      <c r="B27" s="133">
        <v>1324290894</v>
      </c>
      <c r="C27" s="133">
        <v>587218616.999964</v>
      </c>
      <c r="D27" s="134">
        <f>SUM(B27:C27)</f>
        <v>1911509510.999964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75" x14ac:dyDescent="0.2">
      <c r="A28" s="15" t="s">
        <v>65</v>
      </c>
      <c r="B28" s="134">
        <f>SUM(B26:B27)</f>
        <v>1444819493</v>
      </c>
      <c r="C28" s="134">
        <f>SUM(C26:C27)</f>
        <v>2216347116.9999638</v>
      </c>
      <c r="D28" s="134">
        <f>SUM(D26:D27)</f>
        <v>3661166609.9999638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75" x14ac:dyDescent="0.2">
      <c r="A29" s="6"/>
      <c r="B29" s="115"/>
      <c r="C29" s="141"/>
      <c r="D29" s="115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2">
      <c r="A30" s="14" t="s">
        <v>35</v>
      </c>
      <c r="B30" s="132">
        <v>257120841</v>
      </c>
      <c r="C30" s="132">
        <v>3206045885</v>
      </c>
      <c r="D30" s="132">
        <f>SUM(B30:C30)</f>
        <v>3463166726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.5" thickBot="1" x14ac:dyDescent="0.25">
      <c r="A31" s="16" t="s">
        <v>33</v>
      </c>
      <c r="B31" s="133">
        <v>2842579082</v>
      </c>
      <c r="C31" s="133">
        <v>1383835405.9999638</v>
      </c>
      <c r="D31" s="133">
        <f>SUM(B31:C31)</f>
        <v>4226414487.9999638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75" x14ac:dyDescent="0.2">
      <c r="A32" s="15" t="s">
        <v>34</v>
      </c>
      <c r="B32" s="134">
        <f>SUM(B30:B31)</f>
        <v>3099699923</v>
      </c>
      <c r="C32" s="134">
        <f>SUM(C30:C31)</f>
        <v>4589881290.9999638</v>
      </c>
      <c r="D32" s="134">
        <f>SUM(D30:D31)</f>
        <v>7689581213.9999638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75" x14ac:dyDescent="0.2">
      <c r="A34" s="6"/>
      <c r="M34" s="11"/>
      <c r="N34" s="3"/>
      <c r="O34" s="2"/>
    </row>
    <row r="35" spans="1:15" ht="15" x14ac:dyDescent="0.2">
      <c r="A35" s="47"/>
      <c r="M35" s="11"/>
      <c r="N35" s="3"/>
      <c r="O35" s="2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0"/>
      <c r="N36" s="3"/>
      <c r="O36" s="2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1" t="s">
        <v>40</v>
      </c>
      <c r="N37" s="3"/>
      <c r="O37" s="2"/>
    </row>
    <row r="38" spans="1:15" ht="15.75" x14ac:dyDescent="0.2">
      <c r="A38" s="14" t="s">
        <v>46</v>
      </c>
      <c r="B38" s="130">
        <v>9136</v>
      </c>
      <c r="C38" s="150">
        <v>27</v>
      </c>
      <c r="D38" s="130">
        <v>34072</v>
      </c>
      <c r="E38" s="131">
        <v>28</v>
      </c>
      <c r="F38" s="130">
        <v>24781</v>
      </c>
      <c r="G38" s="142">
        <v>73</v>
      </c>
      <c r="H38" s="130">
        <v>88166</v>
      </c>
      <c r="I38" s="131">
        <v>72</v>
      </c>
      <c r="J38" s="130">
        <v>33917</v>
      </c>
      <c r="K38" s="118">
        <f>J38/J45</f>
        <v>0.91172280315045295</v>
      </c>
      <c r="L38" s="130">
        <v>122238</v>
      </c>
      <c r="M38" s="119">
        <f>L38/L45</f>
        <v>0.1578892303161582</v>
      </c>
      <c r="N38" s="3"/>
      <c r="O38" s="2"/>
    </row>
    <row r="39" spans="1:15" ht="15.75" x14ac:dyDescent="0.2">
      <c r="A39" s="14" t="s">
        <v>47</v>
      </c>
      <c r="B39" s="130">
        <v>1145</v>
      </c>
      <c r="C39" s="131">
        <v>49</v>
      </c>
      <c r="D39" s="130">
        <v>58783</v>
      </c>
      <c r="E39" s="131">
        <v>52</v>
      </c>
      <c r="F39" s="130">
        <v>1180</v>
      </c>
      <c r="G39" s="131">
        <v>51</v>
      </c>
      <c r="H39" s="130">
        <v>53674</v>
      </c>
      <c r="I39" s="131">
        <v>48</v>
      </c>
      <c r="J39" s="130">
        <v>2325</v>
      </c>
      <c r="K39" s="118">
        <f>J39/J45</f>
        <v>6.2498319937636083E-2</v>
      </c>
      <c r="L39" s="130">
        <v>112457</v>
      </c>
      <c r="M39" s="119">
        <f>L39/L45</f>
        <v>0.14525556024856595</v>
      </c>
      <c r="N39" s="3"/>
      <c r="O39" s="2"/>
    </row>
    <row r="40" spans="1:15" ht="15.75" x14ac:dyDescent="0.2">
      <c r="A40" s="14" t="s">
        <v>48</v>
      </c>
      <c r="B40" s="130">
        <v>319</v>
      </c>
      <c r="C40" s="131">
        <v>71</v>
      </c>
      <c r="D40" s="130">
        <v>44297</v>
      </c>
      <c r="E40" s="131">
        <v>71</v>
      </c>
      <c r="F40" s="130">
        <v>131</v>
      </c>
      <c r="G40" s="131">
        <v>29</v>
      </c>
      <c r="H40" s="130">
        <v>18227</v>
      </c>
      <c r="I40" s="131">
        <v>29</v>
      </c>
      <c r="J40" s="130">
        <v>450</v>
      </c>
      <c r="K40" s="118">
        <f>J40/J45</f>
        <v>1.209644902018763E-2</v>
      </c>
      <c r="L40" s="130">
        <v>62524</v>
      </c>
      <c r="M40" s="119">
        <f>L40/L45</f>
        <v>8.0759389357544106E-2</v>
      </c>
      <c r="N40" s="3"/>
      <c r="O40" s="2"/>
    </row>
    <row r="41" spans="1:15" ht="15.75" x14ac:dyDescent="0.2">
      <c r="A41" s="14" t="s">
        <v>49</v>
      </c>
      <c r="B41" s="130">
        <v>132</v>
      </c>
      <c r="C41" s="131">
        <v>82</v>
      </c>
      <c r="D41" s="130">
        <v>32487</v>
      </c>
      <c r="E41" s="131">
        <v>83</v>
      </c>
      <c r="F41" s="130">
        <v>28</v>
      </c>
      <c r="G41" s="131">
        <v>18</v>
      </c>
      <c r="H41" s="130">
        <v>6783</v>
      </c>
      <c r="I41" s="131">
        <v>17</v>
      </c>
      <c r="J41" s="130">
        <v>160</v>
      </c>
      <c r="K41" s="118">
        <f>J41/J45</f>
        <v>4.3009596516222683E-3</v>
      </c>
      <c r="L41" s="130">
        <v>39270</v>
      </c>
      <c r="M41" s="119">
        <f>L41/L45</f>
        <v>5.0723261788605284E-2</v>
      </c>
      <c r="N41" s="3"/>
      <c r="O41" s="2"/>
    </row>
    <row r="42" spans="1:15" ht="15.75" x14ac:dyDescent="0.2">
      <c r="A42" s="14" t="s">
        <v>50</v>
      </c>
      <c r="B42" s="130">
        <v>86</v>
      </c>
      <c r="C42" s="131">
        <v>87</v>
      </c>
      <c r="D42" s="130">
        <v>29443</v>
      </c>
      <c r="E42" s="131">
        <v>87</v>
      </c>
      <c r="F42" s="130">
        <v>13</v>
      </c>
      <c r="G42" s="131">
        <v>13</v>
      </c>
      <c r="H42" s="130">
        <v>4494</v>
      </c>
      <c r="I42" s="131">
        <v>13</v>
      </c>
      <c r="J42" s="130">
        <v>99</v>
      </c>
      <c r="K42" s="118">
        <f>J42/J45</f>
        <v>2.6612187844412783E-3</v>
      </c>
      <c r="L42" s="130">
        <v>33937</v>
      </c>
      <c r="M42" s="119">
        <f>L42/L45</f>
        <v>4.3834869756045267E-2</v>
      </c>
      <c r="N42" s="3"/>
      <c r="O42" s="2"/>
    </row>
    <row r="43" spans="1:15" ht="15.75" x14ac:dyDescent="0.2">
      <c r="A43" s="14" t="s">
        <v>51</v>
      </c>
      <c r="B43" s="130">
        <v>45</v>
      </c>
      <c r="C43" s="131">
        <v>87</v>
      </c>
      <c r="D43" s="130">
        <v>20210</v>
      </c>
      <c r="E43" s="131">
        <v>87</v>
      </c>
      <c r="F43" s="130">
        <v>7</v>
      </c>
      <c r="G43" s="131">
        <v>13</v>
      </c>
      <c r="H43" s="130">
        <v>3025</v>
      </c>
      <c r="I43" s="131">
        <v>13</v>
      </c>
      <c r="J43" s="130">
        <v>52</v>
      </c>
      <c r="K43" s="118">
        <f>J43/J45</f>
        <v>1.3978118867772373E-3</v>
      </c>
      <c r="L43" s="130">
        <v>23235</v>
      </c>
      <c r="M43" s="119">
        <f>L43/L45</f>
        <v>3.0011586138483416E-2</v>
      </c>
      <c r="N43" s="3"/>
      <c r="O43" s="2"/>
    </row>
    <row r="44" spans="1:15" ht="15.75" x14ac:dyDescent="0.2">
      <c r="A44" s="14" t="s">
        <v>52</v>
      </c>
      <c r="B44" s="130">
        <v>181</v>
      </c>
      <c r="C44" s="131">
        <v>91</v>
      </c>
      <c r="D44" s="130">
        <v>367433</v>
      </c>
      <c r="E44" s="131">
        <v>97</v>
      </c>
      <c r="F44" s="130">
        <v>17</v>
      </c>
      <c r="G44" s="131">
        <v>9</v>
      </c>
      <c r="H44" s="130">
        <v>13107</v>
      </c>
      <c r="I44" s="131">
        <v>3</v>
      </c>
      <c r="J44" s="130">
        <v>198</v>
      </c>
      <c r="K44" s="118">
        <f>J44/J45</f>
        <v>5.3224375688825567E-3</v>
      </c>
      <c r="L44" s="130">
        <v>380540</v>
      </c>
      <c r="M44" s="119">
        <f>L44/L45</f>
        <v>0.49152610239459776</v>
      </c>
      <c r="N44" s="3"/>
      <c r="O44" s="2"/>
    </row>
    <row r="45" spans="1:15" ht="15.75" x14ac:dyDescent="0.25">
      <c r="A45" s="14" t="s">
        <v>4</v>
      </c>
      <c r="B45" s="135">
        <v>11044</v>
      </c>
      <c r="C45" s="131">
        <v>30</v>
      </c>
      <c r="D45" s="135">
        <v>586725</v>
      </c>
      <c r="E45" s="131">
        <v>76</v>
      </c>
      <c r="F45" s="135">
        <v>26157</v>
      </c>
      <c r="G45" s="131">
        <v>70</v>
      </c>
      <c r="H45" s="135">
        <v>187476</v>
      </c>
      <c r="I45" s="131">
        <v>24</v>
      </c>
      <c r="J45" s="135">
        <v>37201</v>
      </c>
      <c r="K45" s="118">
        <f>J45/J45</f>
        <v>1</v>
      </c>
      <c r="L45" s="135">
        <v>774201</v>
      </c>
      <c r="M45" s="119">
        <f>L45/L45</f>
        <v>1</v>
      </c>
      <c r="N45" s="3"/>
      <c r="O45" s="2"/>
    </row>
    <row r="46" spans="1:15" ht="15.75" x14ac:dyDescent="0.2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75" x14ac:dyDescent="0.2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75" x14ac:dyDescent="0.2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75" x14ac:dyDescent="0.2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75" x14ac:dyDescent="0.2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75" x14ac:dyDescent="0.2">
      <c r="A51" s="146" t="s">
        <v>68</v>
      </c>
      <c r="B51" s="146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" x14ac:dyDescent="0.2">
      <c r="A52" s="147" t="s">
        <v>36</v>
      </c>
      <c r="B52" s="147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.5" thickBot="1" x14ac:dyDescent="0.25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5.75" thickBot="1" x14ac:dyDescent="0.25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75" x14ac:dyDescent="0.25">
      <c r="A55" s="30" t="s">
        <v>10</v>
      </c>
      <c r="B55" s="127">
        <v>0.217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75" x14ac:dyDescent="0.25">
      <c r="A56" s="26" t="s">
        <v>11</v>
      </c>
      <c r="B56" s="122">
        <v>0.38400000000000001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75" x14ac:dyDescent="0.25">
      <c r="A57" s="26" t="s">
        <v>12</v>
      </c>
      <c r="B57" s="122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75" x14ac:dyDescent="0.25">
      <c r="A58" s="26" t="s">
        <v>13</v>
      </c>
      <c r="B58" s="122">
        <v>0.33500000000000002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75" x14ac:dyDescent="0.25">
      <c r="A59" s="26" t="s">
        <v>14</v>
      </c>
      <c r="B59" s="122">
        <v>2E-3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.5" thickBot="1" x14ac:dyDescent="0.3">
      <c r="A60" s="31" t="s">
        <v>24</v>
      </c>
      <c r="B60" s="128">
        <v>6.0999999999999999E-2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25">
      <c r="A61" s="29" t="s">
        <v>53</v>
      </c>
      <c r="B61" s="126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75" x14ac:dyDescent="0.25">
      <c r="A62" s="26" t="s">
        <v>15</v>
      </c>
      <c r="B62" s="129" t="s">
        <v>67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75" x14ac:dyDescent="0.25">
      <c r="A63" s="26" t="s">
        <v>16</v>
      </c>
      <c r="B63" s="123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75" x14ac:dyDescent="0.25">
      <c r="A64" s="26" t="s">
        <v>17</v>
      </c>
      <c r="B64" s="123">
        <v>1.2E-2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75" x14ac:dyDescent="0.25">
      <c r="A65" s="26" t="s">
        <v>18</v>
      </c>
      <c r="B65" s="123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75" x14ac:dyDescent="0.25">
      <c r="A66" s="26" t="s">
        <v>19</v>
      </c>
      <c r="B66" s="123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75" x14ac:dyDescent="0.25">
      <c r="A67" s="26" t="s">
        <v>37</v>
      </c>
      <c r="B67" s="123">
        <v>6.0000000000000001E-3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75" x14ac:dyDescent="0.25">
      <c r="A68" s="27" t="s">
        <v>20</v>
      </c>
      <c r="B68" s="123">
        <v>1E-3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.5" thickBot="1" x14ac:dyDescent="0.3">
      <c r="A69" s="28" t="s">
        <v>21</v>
      </c>
      <c r="B69" s="124">
        <v>3.3000000000000002E-2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.5" thickBot="1" x14ac:dyDescent="0.3">
      <c r="A70" s="25" t="s">
        <v>22</v>
      </c>
      <c r="B70" s="125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" x14ac:dyDescent="0.2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75" x14ac:dyDescent="0.2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75" x14ac:dyDescent="0.2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" x14ac:dyDescent="0.2">
      <c r="F75">
        <v>0</v>
      </c>
      <c r="M75" s="2"/>
      <c r="N75" s="2"/>
      <c r="O75" s="2"/>
    </row>
    <row r="76" spans="1:15" ht="15" x14ac:dyDescent="0.2">
      <c r="M76" s="2"/>
      <c r="N76" s="2"/>
      <c r="O76" s="2"/>
    </row>
    <row r="77" spans="1:15" ht="15" x14ac:dyDescent="0.2">
      <c r="M77" s="2"/>
      <c r="N77" s="2"/>
      <c r="O77" s="2"/>
    </row>
    <row r="78" spans="1:15" ht="15" x14ac:dyDescent="0.2">
      <c r="M78" s="2"/>
      <c r="N78" s="2"/>
      <c r="O78" s="2"/>
    </row>
    <row r="79" spans="1:15" ht="15" x14ac:dyDescent="0.2">
      <c r="M79" s="2"/>
      <c r="N79" s="2"/>
      <c r="O79" s="2"/>
    </row>
    <row r="80" spans="1:15" ht="15" x14ac:dyDescent="0.2">
      <c r="M80" s="2"/>
      <c r="N80" s="2"/>
      <c r="O80" s="2"/>
    </row>
    <row r="81" spans="1:15" ht="15" x14ac:dyDescent="0.2">
      <c r="M81" s="2"/>
      <c r="N81" s="2"/>
      <c r="O81" s="2"/>
    </row>
    <row r="82" spans="1:15" ht="15" x14ac:dyDescent="0.2">
      <c r="M82" s="2"/>
      <c r="N82" s="2"/>
      <c r="O82" s="2"/>
    </row>
    <row r="83" spans="1:15" ht="15" x14ac:dyDescent="0.2">
      <c r="M83" s="2"/>
      <c r="N83" s="2"/>
      <c r="O83" s="2"/>
    </row>
    <row r="84" spans="1:15" ht="15" x14ac:dyDescent="0.2">
      <c r="M84" s="2"/>
      <c r="N84" s="2"/>
      <c r="O84" s="2"/>
    </row>
    <row r="85" spans="1:15" ht="15" x14ac:dyDescent="0.2">
      <c r="M85" s="2"/>
      <c r="N85" s="2"/>
      <c r="O85" s="2"/>
    </row>
    <row r="86" spans="1:15" ht="15" x14ac:dyDescent="0.2">
      <c r="M86" s="2"/>
      <c r="N86" s="2"/>
      <c r="O86" s="2"/>
    </row>
    <row r="87" spans="1:15" ht="15" x14ac:dyDescent="0.2">
      <c r="M87" s="2"/>
      <c r="N87" s="2"/>
      <c r="O87" s="2"/>
    </row>
    <row r="88" spans="1:15" ht="1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" x14ac:dyDescent="0.2">
      <c r="F104" s="2"/>
    </row>
    <row r="105" spans="1:15" ht="15" x14ac:dyDescent="0.2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40625" defaultRowHeight="12.75" x14ac:dyDescent="0.2"/>
  <cols>
    <col min="1" max="1" width="72.710937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84">
        <f>'Current Month '!B7-'Previous Month '!B7</f>
        <v>-220</v>
      </c>
      <c r="C7" s="84">
        <f>'Current Month '!C7-'Previous Month '!C7</f>
        <v>84</v>
      </c>
      <c r="D7" s="84">
        <f>'Current Month '!D7-'Previous Month '!D7</f>
        <v>-136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84">
        <f>'Current Month '!B8-'Previous Month '!B8</f>
        <v>260</v>
      </c>
      <c r="C8" s="84">
        <f>'Current Month '!C8-'Previous Month '!C8</f>
        <v>-55</v>
      </c>
      <c r="D8" s="84">
        <f>'Current Month '!D8-'Previous Month '!D8</f>
        <v>205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84">
        <f>'Current Month '!B9-'Previous Month '!B9</f>
        <v>40</v>
      </c>
      <c r="C9" s="84">
        <f>'Current Month '!C9-'Previous Month '!C9</f>
        <v>29</v>
      </c>
      <c r="D9" s="84">
        <f>'Current Month '!D9-'Previous Month '!D9</f>
        <v>69</v>
      </c>
      <c r="E9" s="76"/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84">
        <f>'Current Month '!B12-'Previous Month '!B12</f>
        <v>5223155</v>
      </c>
      <c r="C12" s="84">
        <f>'Current Month '!C12-'Previous Month '!C12</f>
        <v>25240818</v>
      </c>
      <c r="D12" s="84">
        <f>'Current Month '!D12-'Previous Month '!D12</f>
        <v>30463973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84">
        <f>'Current Month '!B13-'Previous Month '!B13</f>
        <v>77122728</v>
      </c>
      <c r="C13" s="84">
        <f>'Current Month '!C13-'Previous Month '!C13</f>
        <v>7834723</v>
      </c>
      <c r="D13" s="84">
        <f>'Current Month '!D13-'Previous Month '!D13</f>
        <v>84957451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84">
        <f>'Current Month '!B14-'Previous Month '!B14</f>
        <v>82345883</v>
      </c>
      <c r="C14" s="84">
        <f>'Current Month '!C14-'Previous Month '!C14</f>
        <v>33075541</v>
      </c>
      <c r="D14" s="84">
        <f>'Current Month '!D14-'Previous Month '!D14</f>
        <v>115421424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84">
        <f>'Current Month '!B17-'Previous Month '!B17</f>
        <v>0</v>
      </c>
      <c r="C17" s="84">
        <f>'Current Month '!C17-'Previous Month '!C17</f>
        <v>0</v>
      </c>
      <c r="D17" s="84">
        <f>'Current Month '!D17-'Previous Month '!D17</f>
        <v>0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84">
        <f>'Current Month '!B18-'Previous Month '!B18</f>
        <v>0</v>
      </c>
      <c r="C18" s="84">
        <f>'Current Month '!C18-'Previous Month '!C18</f>
        <v>0</v>
      </c>
      <c r="D18" s="84">
        <f>'Current Month '!D18-'Previous Month '!D18</f>
        <v>0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84">
        <f>'Current Month '!B19-'Previous Month '!B19</f>
        <v>0</v>
      </c>
      <c r="C19" s="84">
        <f>'Current Month '!C19-'Previous Month '!C19</f>
        <v>0</v>
      </c>
      <c r="D19" s="84">
        <f>'Current Month '!D19-'Previous Month '!D19</f>
        <v>0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84">
        <f>'Current Month '!B22-'Previous Month '!B22</f>
        <v>0</v>
      </c>
      <c r="C22" s="84">
        <f>'Current Month '!C22-'Previous Month '!C22</f>
        <v>1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84">
        <f>'Current Month '!B26-'Previous Month '!B26</f>
        <v>5223155</v>
      </c>
      <c r="C26" s="84">
        <f>'Current Month '!C26-'Previous Month '!C26</f>
        <v>25240818</v>
      </c>
      <c r="D26" s="84">
        <f>'Current Month '!D26-'Previous Month '!D26</f>
        <v>30463973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84">
        <f>'Current Month '!B27-'Previous Month '!B27</f>
        <v>77122728</v>
      </c>
      <c r="C27" s="84">
        <f>'Current Month '!C27-'Previous Month '!C27</f>
        <v>7834723</v>
      </c>
      <c r="D27" s="84">
        <f>'Current Month '!D27-'Previous Month '!D27</f>
        <v>84957451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84">
        <f>'Current Month '!B28-'Previous Month '!B28</f>
        <v>82345883</v>
      </c>
      <c r="C28" s="84">
        <f>'Current Month '!C28-'Previous Month '!C28</f>
        <v>33075541</v>
      </c>
      <c r="D28" s="84">
        <f>'Current Month '!D28-'Previous Month '!D28</f>
        <v>115421424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84">
        <f>'Current Month '!B30-'Previous Month '!B30</f>
        <v>-19369034</v>
      </c>
      <c r="C30" s="84">
        <f>'Current Month '!C30-'Previous Month '!C30</f>
        <v>-242093972</v>
      </c>
      <c r="D30" s="84">
        <f>'Current Month '!D30-'Previous Month '!D30</f>
        <v>-261463006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84">
        <f>'Current Month '!B31-'Previous Month '!B31</f>
        <v>-203744280</v>
      </c>
      <c r="C31" s="84">
        <f>'Current Month '!C31-'Previous Month '!C31</f>
        <v>-138732178</v>
      </c>
      <c r="D31" s="84">
        <f>'Current Month '!D31-'Previous Month '!D31</f>
        <v>-342476458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84">
        <f>'Current Month '!B32-'Previous Month '!B32</f>
        <v>-223113314</v>
      </c>
      <c r="C32" s="84">
        <f>'Current Month '!C32-'Previous Month '!C32</f>
        <v>-380826150</v>
      </c>
      <c r="D32" s="84">
        <f>'Current Month '!D32-'Previous Month '!D32</f>
        <v>-603939464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F35" s="78"/>
    </row>
    <row r="36" spans="1:14" ht="15" x14ac:dyDescent="0.2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40625" defaultRowHeight="12.75" x14ac:dyDescent="0.2"/>
  <cols>
    <col min="1" max="1" width="82.140625" style="73" customWidth="1"/>
    <col min="2" max="2" width="20.85546875" style="73" customWidth="1"/>
    <col min="3" max="3" width="20.5703125" style="73" customWidth="1"/>
    <col min="4" max="4" width="19.42578125" style="73" customWidth="1"/>
    <col min="5" max="5" width="3.140625" style="73" customWidth="1"/>
    <col min="6" max="6" width="10.85546875" style="73" customWidth="1"/>
    <col min="7" max="7" width="12.140625" style="73" customWidth="1"/>
    <col min="8" max="16384" width="9.140625" style="73"/>
  </cols>
  <sheetData>
    <row r="1" spans="1:14" ht="15.75" x14ac:dyDescent="0.25">
      <c r="A1" s="148" t="s">
        <v>55</v>
      </c>
      <c r="B1" s="148"/>
      <c r="C1" s="148"/>
      <c r="D1" s="148"/>
    </row>
    <row r="2" spans="1:14" ht="15.75" x14ac:dyDescent="0.25">
      <c r="A2" s="148" t="s">
        <v>28</v>
      </c>
      <c r="B2" s="148"/>
      <c r="C2" s="148"/>
      <c r="D2" s="148"/>
    </row>
    <row r="3" spans="1:14" ht="5.25" customHeight="1" x14ac:dyDescent="0.2"/>
    <row r="4" spans="1:14" ht="18" customHeight="1" x14ac:dyDescent="0.25">
      <c r="A4" s="145" t="s">
        <v>71</v>
      </c>
      <c r="B4" s="145"/>
      <c r="C4" s="145"/>
      <c r="D4" s="145"/>
      <c r="E4" s="74"/>
      <c r="H4" s="75"/>
      <c r="I4" s="75"/>
    </row>
    <row r="5" spans="1:14" ht="9" customHeight="1" x14ac:dyDescent="0.25">
      <c r="A5" s="149"/>
      <c r="B5" s="149"/>
      <c r="C5" s="149"/>
      <c r="D5" s="149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2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75" x14ac:dyDescent="0.2">
      <c r="A7" s="83" t="s">
        <v>0</v>
      </c>
      <c r="B7" s="108">
        <f>Difference!B7/'Previous Month '!B7</f>
        <v>-8.1903130933323413E-3</v>
      </c>
      <c r="C7" s="108">
        <f>Difference!C7/'Previous Month '!C7</f>
        <v>7.4726447824926606E-3</v>
      </c>
      <c r="D7" s="108">
        <f>Difference!D7/'Previous Month '!D7</f>
        <v>-3.5693664374573512E-3</v>
      </c>
      <c r="E7" s="76"/>
      <c r="H7" s="77"/>
      <c r="I7" s="85"/>
      <c r="J7" s="86"/>
      <c r="K7" s="86"/>
      <c r="L7" s="86"/>
      <c r="M7" s="77"/>
      <c r="N7" s="78"/>
    </row>
    <row r="8" spans="1:14" ht="16.5" thickBot="1" x14ac:dyDescent="0.25">
      <c r="A8" s="87" t="s">
        <v>6</v>
      </c>
      <c r="B8" s="108">
        <f>Difference!B8/'Previous Month '!B8</f>
        <v>9.5506071982191787E-4</v>
      </c>
      <c r="C8" s="108">
        <f>Difference!C8/'Previous Month '!C8</f>
        <v>-2.1145713187235679E-3</v>
      </c>
      <c r="D8" s="108">
        <f>Difference!D8/'Previous Month '!D8</f>
        <v>6.8735666098898888E-4</v>
      </c>
      <c r="E8" s="76"/>
      <c r="H8" s="77"/>
      <c r="I8" s="88"/>
      <c r="J8" s="89"/>
      <c r="K8" s="89"/>
      <c r="L8" s="89"/>
      <c r="M8" s="77"/>
      <c r="N8" s="78"/>
    </row>
    <row r="9" spans="1:14" ht="15.75" x14ac:dyDescent="0.2">
      <c r="A9" s="90" t="s">
        <v>5</v>
      </c>
      <c r="B9" s="108">
        <f>Difference!B9/'Previous Month '!B9</f>
        <v>1.3373677259733531E-4</v>
      </c>
      <c r="C9" s="108">
        <f>Difference!C9/'Previous Month '!C9</f>
        <v>7.7850259053448224E-4</v>
      </c>
      <c r="D9" s="108">
        <f>Difference!D9/'Previous Month '!D9</f>
        <v>2.051458914332265E-4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75" x14ac:dyDescent="0.2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75" x14ac:dyDescent="0.2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75" x14ac:dyDescent="0.2">
      <c r="A12" s="83" t="s">
        <v>30</v>
      </c>
      <c r="B12" s="108">
        <f>Difference!B12/'Previous Month '!B12</f>
        <v>0.27644559208860858</v>
      </c>
      <c r="C12" s="108">
        <f>Difference!C12/'Previous Month '!C12</f>
        <v>8.62503537337342E-2</v>
      </c>
      <c r="D12" s="108">
        <f>Difference!D12/'Previous Month '!D12</f>
        <v>9.7785129544354782E-2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.5" thickBot="1" x14ac:dyDescent="0.25">
      <c r="A13" s="87" t="s">
        <v>31</v>
      </c>
      <c r="B13" s="108">
        <f>Difference!B13/'Previous Month '!B13</f>
        <v>0.38337877369352485</v>
      </c>
      <c r="C13" s="108">
        <f>Difference!C13/'Previous Month '!C13</f>
        <v>0.10046748204008134</v>
      </c>
      <c r="D13" s="108">
        <f>Difference!D13/'Previous Month '!D13</f>
        <v>0.30434494387529587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75" x14ac:dyDescent="0.2">
      <c r="A14" s="90" t="s">
        <v>32</v>
      </c>
      <c r="B14" s="108">
        <f>Difference!B14/'Previous Month '!B14</f>
        <v>0.37419766940675458</v>
      </c>
      <c r="C14" s="108">
        <f>Difference!C14/'Previous Month '!C14</f>
        <v>8.9241729942942341E-2</v>
      </c>
      <c r="D14" s="108">
        <f>Difference!D14/'Previous Month '!D14</f>
        <v>0.19540151188657831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">
      <c r="B15" s="93"/>
      <c r="C15" s="93"/>
      <c r="D15" s="93"/>
    </row>
    <row r="16" spans="1:14" ht="15.75" x14ac:dyDescent="0.2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75" x14ac:dyDescent="0.2">
      <c r="A17" s="83" t="s">
        <v>1</v>
      </c>
      <c r="B17" s="108">
        <f>Difference!B17/'Previous Month '!B17</f>
        <v>0</v>
      </c>
      <c r="C17" s="108">
        <f>Difference!C17/'Previous Month '!C17</f>
        <v>0</v>
      </c>
      <c r="D17" s="108">
        <f>Difference!D17/'Previous Month '!D17</f>
        <v>0</v>
      </c>
      <c r="E17" s="76"/>
      <c r="H17" s="77"/>
      <c r="I17" s="88"/>
      <c r="J17" s="89"/>
      <c r="K17" s="89"/>
      <c r="L17" s="89"/>
      <c r="M17" s="77"/>
      <c r="N17" s="78"/>
    </row>
    <row r="18" spans="1:14" ht="16.5" thickBot="1" x14ac:dyDescent="0.25">
      <c r="A18" s="87" t="s">
        <v>8</v>
      </c>
      <c r="B18" s="108">
        <f>Difference!B18/'Previous Month '!B18</f>
        <v>0</v>
      </c>
      <c r="C18" s="108">
        <f>Difference!C18/'Previous Month '!C18</f>
        <v>0</v>
      </c>
      <c r="D18" s="108">
        <f>Difference!D18/'Previous Month '!D18</f>
        <v>0</v>
      </c>
      <c r="E18" s="76"/>
      <c r="H18" s="77"/>
      <c r="I18" s="85"/>
      <c r="J18" s="91"/>
      <c r="K18" s="91"/>
      <c r="L18" s="91"/>
      <c r="M18" s="77"/>
      <c r="N18" s="78"/>
    </row>
    <row r="19" spans="1:14" ht="15.75" x14ac:dyDescent="0.2">
      <c r="A19" s="90" t="s">
        <v>7</v>
      </c>
      <c r="B19" s="108">
        <f>Difference!B19/'Previous Month '!B19</f>
        <v>0</v>
      </c>
      <c r="C19" s="108">
        <f>Difference!C19/'Previous Month '!C19</f>
        <v>0</v>
      </c>
      <c r="D19" s="108">
        <f>Difference!D19/'Previous Month '!D19</f>
        <v>0</v>
      </c>
      <c r="E19" s="76"/>
      <c r="H19" s="77"/>
      <c r="I19" s="85"/>
      <c r="J19" s="86"/>
      <c r="K19" s="86"/>
      <c r="L19" s="86"/>
      <c r="M19" s="77"/>
      <c r="N19" s="78"/>
    </row>
    <row r="20" spans="1:14" ht="15.75" x14ac:dyDescent="0.2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2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75" x14ac:dyDescent="0.2">
      <c r="A22" s="83" t="s">
        <v>29</v>
      </c>
      <c r="B22" s="108">
        <f>Difference!B22/'Previous Month '!B22</f>
        <v>0</v>
      </c>
      <c r="C22" s="108">
        <f>Difference!C22/'Previous Month '!C22</f>
        <v>2.5000000000000001E-2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.5" thickBot="1" x14ac:dyDescent="0.25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75" x14ac:dyDescent="0.2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7.25" x14ac:dyDescent="0.2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75" x14ac:dyDescent="0.2">
      <c r="A26" s="83" t="s">
        <v>60</v>
      </c>
      <c r="B26" s="108">
        <f>Difference!B26/'Previous Month '!B26</f>
        <v>4.3335399592589641E-2</v>
      </c>
      <c r="C26" s="108">
        <f>Difference!C26/'Previous Month '!C26</f>
        <v>1.5493448184105797E-2</v>
      </c>
      <c r="D26" s="108">
        <f>Difference!D26/'Previous Month '!D26</f>
        <v>1.7411396220100153E-2</v>
      </c>
      <c r="E26" s="76"/>
      <c r="H26" s="77"/>
      <c r="I26" s="91"/>
      <c r="J26" s="91"/>
      <c r="K26" s="91"/>
      <c r="L26" s="91"/>
      <c r="M26" s="77"/>
      <c r="N26" s="78"/>
    </row>
    <row r="27" spans="1:14" ht="16.5" thickBot="1" x14ac:dyDescent="0.25">
      <c r="A27" s="87" t="s">
        <v>61</v>
      </c>
      <c r="B27" s="108">
        <f>Difference!B27/'Previous Month '!B27</f>
        <v>5.8236999400525971E-2</v>
      </c>
      <c r="C27" s="108">
        <f>Difference!C27/'Previous Month '!C27</f>
        <v>1.3342088914051716E-2</v>
      </c>
      <c r="D27" s="108">
        <f>Difference!D27/'Previous Month '!D27</f>
        <v>4.4445214900111267E-2</v>
      </c>
      <c r="E27" s="76"/>
      <c r="H27" s="77"/>
      <c r="I27" s="91"/>
      <c r="J27" s="91"/>
      <c r="K27" s="91"/>
      <c r="L27" s="91"/>
      <c r="M27" s="77"/>
      <c r="N27" s="78"/>
    </row>
    <row r="28" spans="1:14" ht="15.75" x14ac:dyDescent="0.2">
      <c r="A28" s="90" t="s">
        <v>62</v>
      </c>
      <c r="B28" s="108">
        <f>Difference!B28/'Previous Month '!B28</f>
        <v>5.6993889824270248E-2</v>
      </c>
      <c r="C28" s="108">
        <f>Difference!C28/'Previous Month '!C28</f>
        <v>1.4923448022334555E-2</v>
      </c>
      <c r="D28" s="108">
        <f>Difference!D28/'Previous Month '!D28</f>
        <v>3.1525859458223657E-2</v>
      </c>
      <c r="E28" s="76"/>
      <c r="H28" s="77"/>
      <c r="I28" s="91"/>
      <c r="J28" s="91"/>
      <c r="K28" s="91"/>
      <c r="L28" s="91"/>
      <c r="M28" s="77"/>
      <c r="N28" s="78"/>
    </row>
    <row r="29" spans="1:14" ht="15.75" x14ac:dyDescent="0.2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75" x14ac:dyDescent="0.2">
      <c r="A30" s="83" t="s">
        <v>35</v>
      </c>
      <c r="B30" s="108">
        <f>Difference!B30/'Previous Month '!B30</f>
        <v>-7.5330470780468547E-2</v>
      </c>
      <c r="C30" s="108">
        <f>Difference!C30/'Previous Month '!C30</f>
        <v>-7.5511699047314168E-2</v>
      </c>
      <c r="D30" s="108">
        <f>Difference!D30/'Previous Month '!D30</f>
        <v>-7.5498243857867325E-2</v>
      </c>
      <c r="E30" s="76"/>
      <c r="H30" s="77"/>
      <c r="I30" s="91"/>
      <c r="J30" s="91"/>
      <c r="K30" s="91"/>
      <c r="L30" s="91"/>
      <c r="M30" s="77"/>
      <c r="N30" s="78"/>
    </row>
    <row r="31" spans="1:14" ht="16.5" thickBot="1" x14ac:dyDescent="0.25">
      <c r="A31" s="87" t="s">
        <v>33</v>
      </c>
      <c r="B31" s="108">
        <f>Difference!B31/'Previous Month '!B31</f>
        <v>-7.1675852851435282E-2</v>
      </c>
      <c r="C31" s="108">
        <f>Difference!C31/'Previous Month '!C31</f>
        <v>-0.10025193559760938</v>
      </c>
      <c r="D31" s="108">
        <f>Difference!D31/'Previous Month '!D31</f>
        <v>-8.1032387848468626E-2</v>
      </c>
      <c r="E31" s="76"/>
      <c r="H31" s="77"/>
      <c r="I31" s="91"/>
      <c r="J31" s="91"/>
      <c r="K31" s="91"/>
      <c r="L31" s="91"/>
      <c r="M31" s="77"/>
      <c r="N31" s="78"/>
    </row>
    <row r="32" spans="1:14" ht="15.75" x14ac:dyDescent="0.2">
      <c r="A32" s="90" t="s">
        <v>34</v>
      </c>
      <c r="B32" s="108">
        <f>Difference!B32/'Previous Month '!B32</f>
        <v>-7.1979004272149996E-2</v>
      </c>
      <c r="C32" s="108">
        <f>Difference!C32/'Previous Month '!C32</f>
        <v>-8.2970805965448438E-2</v>
      </c>
      <c r="D32" s="108">
        <f>Difference!D32/'Previous Month '!D32</f>
        <v>-7.853996819754544E-2</v>
      </c>
      <c r="E32" s="76"/>
      <c r="H32" s="77"/>
      <c r="I32" s="91"/>
      <c r="J32" s="91"/>
      <c r="K32" s="91"/>
      <c r="L32" s="91"/>
      <c r="M32" s="77"/>
      <c r="N32" s="78"/>
    </row>
    <row r="33" spans="1:14" ht="15.75" x14ac:dyDescent="0.2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75" x14ac:dyDescent="0.2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" x14ac:dyDescent="0.2">
      <c r="F39" s="78"/>
    </row>
    <row r="40" spans="1:14" ht="15" x14ac:dyDescent="0.2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workbookViewId="0">
      <selection activeCell="H11" sqref="H11"/>
    </sheetView>
  </sheetViews>
  <sheetFormatPr defaultRowHeight="12.75" x14ac:dyDescent="0.2"/>
  <cols>
    <col min="1" max="1" width="70.28515625" customWidth="1"/>
    <col min="2" max="2" width="20.7109375" bestFit="1" customWidth="1"/>
    <col min="3" max="3" width="20.85546875" bestFit="1" customWidth="1"/>
    <col min="4" max="4" width="18.85546875" bestFit="1" customWidth="1"/>
    <col min="5" max="5" width="8.42578125" bestFit="1" customWidth="1"/>
    <col min="6" max="6" width="9.85546875" customWidth="1"/>
    <col min="7" max="7" width="6" bestFit="1" customWidth="1"/>
    <col min="8" max="8" width="16.7109375" bestFit="1" customWidth="1"/>
    <col min="9" max="9" width="15.42578125" customWidth="1"/>
    <col min="10" max="10" width="11" bestFit="1" customWidth="1"/>
    <col min="11" max="11" width="11" customWidth="1"/>
    <col min="12" max="12" width="12.85546875" bestFit="1" customWidth="1"/>
    <col min="13" max="13" width="14.85546875" bestFit="1" customWidth="1"/>
  </cols>
  <sheetData>
    <row r="1" spans="1:15" ht="15.75" x14ac:dyDescent="0.25">
      <c r="A1" s="144" t="s">
        <v>55</v>
      </c>
      <c r="B1" s="144"/>
      <c r="C1" s="144"/>
      <c r="D1" s="144"/>
    </row>
    <row r="2" spans="1:15" ht="15.75" x14ac:dyDescent="0.25">
      <c r="A2" s="144" t="s">
        <v>28</v>
      </c>
      <c r="B2" s="144"/>
      <c r="C2" s="144"/>
      <c r="D2" s="144"/>
    </row>
    <row r="3" spans="1:15" ht="5.25" customHeight="1" x14ac:dyDescent="0.2"/>
    <row r="4" spans="1:15" s="45" customFormat="1" ht="18" customHeight="1" x14ac:dyDescent="0.25">
      <c r="A4" s="145" t="s">
        <v>71</v>
      </c>
      <c r="B4" s="145"/>
      <c r="C4" s="145"/>
      <c r="D4" s="145"/>
      <c r="H4" s="46"/>
      <c r="I4" s="46"/>
    </row>
    <row r="5" spans="1:15" ht="9" customHeight="1" x14ac:dyDescent="0.25">
      <c r="A5" s="145"/>
      <c r="B5" s="145"/>
      <c r="C5" s="145"/>
      <c r="D5" s="145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2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75" x14ac:dyDescent="0.2">
      <c r="A7" s="14" t="s">
        <v>0</v>
      </c>
      <c r="B7" s="110">
        <f>'Current Month '!B7/'Current Month '!B9</f>
        <v>8.9060123355675536E-2</v>
      </c>
      <c r="C7" s="110">
        <f>'Current Month '!C7/'Current Month '!C9</f>
        <v>0.30378218884120173</v>
      </c>
      <c r="D7" s="110">
        <f>'Current Month '!D7/'Current Month '!D9</f>
        <v>0.11285465868049879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.5" thickBot="1" x14ac:dyDescent="0.25">
      <c r="A8" s="16" t="s">
        <v>6</v>
      </c>
      <c r="B8" s="110">
        <f>'Current Month '!B8/'Current Month '!B9</f>
        <v>0.91093987664432452</v>
      </c>
      <c r="C8" s="110">
        <f>'Current Month '!C8/'Current Month '!C9</f>
        <v>0.69621781115879833</v>
      </c>
      <c r="D8" s="110">
        <f>'Current Month '!D8/'Current Month '!D9</f>
        <v>0.88714534131950118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.5" thickTop="1" x14ac:dyDescent="0.2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75" x14ac:dyDescent="0.2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75" x14ac:dyDescent="0.2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75" x14ac:dyDescent="0.2">
      <c r="A12" s="14" t="s">
        <v>30</v>
      </c>
      <c r="B12" s="110">
        <f>'Current Month '!B12/'Current Month '!B14</f>
        <v>7.9750888849716345E-2</v>
      </c>
      <c r="C12" s="110">
        <f>'Current Month '!C12/'Current Month '!C14</f>
        <v>0.78742504527095791</v>
      </c>
      <c r="D12" s="110">
        <f>'Current Month '!D12/'Current Month '!D14</f>
        <v>0.4843493940803103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.5" thickBot="1" x14ac:dyDescent="0.25">
      <c r="A13" s="16" t="s">
        <v>31</v>
      </c>
      <c r="B13" s="112">
        <f>'Current Month '!B13/'Current Month '!B14</f>
        <v>0.92024911115028363</v>
      </c>
      <c r="C13" s="112">
        <f>'Current Month '!C13/'Current Month '!C14</f>
        <v>0.21257495472904206</v>
      </c>
      <c r="D13" s="112">
        <f>'Current Month '!D13/'Current Month '!D14</f>
        <v>0.5156506059196897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.5" thickTop="1" x14ac:dyDescent="0.2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">
      <c r="B15" s="23"/>
      <c r="C15" s="23"/>
      <c r="D15" s="23"/>
    </row>
    <row r="16" spans="1:15" ht="15.75" x14ac:dyDescent="0.2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75" x14ac:dyDescent="0.2">
      <c r="A17" s="14" t="s">
        <v>1</v>
      </c>
      <c r="B17" s="110">
        <f>'Current Month '!B17/'Current Month '!B19</f>
        <v>8.3536275008809363E-2</v>
      </c>
      <c r="C17" s="110">
        <f>'Current Month '!C17/'Current Month '!C19</f>
        <v>0.75065805557028675</v>
      </c>
      <c r="D17" s="110">
        <f>'Current Month '!D17/'Current Month '!D19</f>
        <v>0.39292137109593855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.5" thickBot="1" x14ac:dyDescent="0.25">
      <c r="A18" s="16" t="s">
        <v>8</v>
      </c>
      <c r="B18" s="112">
        <f>'Current Month '!B18/'Current Month '!B19</f>
        <v>0.91646372499119055</v>
      </c>
      <c r="C18" s="112">
        <f>'Current Month '!C18/'Current Month '!C19</f>
        <v>0.24934194442971322</v>
      </c>
      <c r="D18" s="112">
        <f>'Current Month '!D18/'Current Month '!D19</f>
        <v>0.60707862890406139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.5" thickTop="1" x14ac:dyDescent="0.2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75" x14ac:dyDescent="0.2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2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75" x14ac:dyDescent="0.2">
      <c r="A22" s="14" t="s">
        <v>29</v>
      </c>
      <c r="B22" s="113">
        <f>'Previous Month '!B22</f>
        <v>25</v>
      </c>
      <c r="C22" s="113">
        <f>'Previous Month '!C22</f>
        <v>40</v>
      </c>
      <c r="D22" s="113">
        <f>'Previous Month '!D22</f>
        <v>45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.5" thickBot="1" x14ac:dyDescent="0.25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75" x14ac:dyDescent="0.2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75" x14ac:dyDescent="0.2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75" x14ac:dyDescent="0.2">
      <c r="A26" s="14" t="s">
        <v>60</v>
      </c>
      <c r="B26" s="110">
        <f>'Current Month '!B26/'Current Month '!B28</f>
        <v>8.2343245843729762E-2</v>
      </c>
      <c r="C26" s="110">
        <f>'Current Month '!C26/'Current Month '!C28</f>
        <v>0.73546396988414553</v>
      </c>
      <c r="D26" s="110">
        <f>'Current Month '!D26/'Current Month '!D28</f>
        <v>0.47135696453356318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.5" thickBot="1" x14ac:dyDescent="0.25">
      <c r="A27" s="16" t="s">
        <v>61</v>
      </c>
      <c r="B27" s="112">
        <f>'Current Month '!B27/'Current Month '!B28</f>
        <v>0.91765675415627024</v>
      </c>
      <c r="C27" s="112">
        <f>'Current Month '!C27/'Current Month '!C28</f>
        <v>0.26453603011585453</v>
      </c>
      <c r="D27" s="112">
        <f>'Current Month '!D27/'Current Month '!D28</f>
        <v>0.52864303546643687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.5" thickTop="1" x14ac:dyDescent="0.2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75" x14ac:dyDescent="0.2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2">
      <c r="A30" s="14" t="s">
        <v>35</v>
      </c>
      <c r="B30" s="110">
        <f>'Current Month '!B30/'Current Month '!B32</f>
        <v>8.2650668766983751E-2</v>
      </c>
      <c r="C30" s="110">
        <f>'Current Month '!C30/'Current Month '!C32</f>
        <v>0.70418462427076711</v>
      </c>
      <c r="D30" s="110">
        <f>'Current Month '!D30/'Current Month '!D32</f>
        <v>0.45185797320334697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.5" thickBot="1" x14ac:dyDescent="0.25">
      <c r="A31" s="16" t="s">
        <v>33</v>
      </c>
      <c r="B31" s="110">
        <f>'Current Month '!B31/'Current Month '!B32</f>
        <v>0.91734933123301621</v>
      </c>
      <c r="C31" s="110">
        <f>'Current Month '!C31/'Current Month '!C32</f>
        <v>0.29581537572923294</v>
      </c>
      <c r="D31" s="110">
        <f>'Current Month '!D31/'Current Month '!D32</f>
        <v>0.54814202679665303</v>
      </c>
      <c r="E31" s="43"/>
      <c r="I31" s="10"/>
      <c r="J31" s="10"/>
      <c r="K31" s="10"/>
      <c r="L31" s="10"/>
      <c r="M31" s="10"/>
      <c r="N31" s="5"/>
      <c r="O31" s="64"/>
    </row>
    <row r="32" spans="1:15" ht="16.5" thickTop="1" x14ac:dyDescent="0.2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75" x14ac:dyDescent="0.2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75" x14ac:dyDescent="0.2">
      <c r="A34" s="6"/>
      <c r="M34" s="10"/>
      <c r="N34" s="5"/>
      <c r="O34" s="64"/>
    </row>
    <row r="35" spans="1:15" ht="15" x14ac:dyDescent="0.2">
      <c r="A35" s="47"/>
      <c r="M35" s="10"/>
      <c r="N35" s="5"/>
      <c r="O35" s="64"/>
    </row>
    <row r="36" spans="1:15" ht="16.5" thickBot="1" x14ac:dyDescent="0.25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7"/>
      <c r="N36" s="5"/>
      <c r="O36" s="64"/>
    </row>
    <row r="37" spans="1:15" ht="31.5" x14ac:dyDescent="0.2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6" t="s">
        <v>40</v>
      </c>
      <c r="N37" s="5"/>
      <c r="O37" s="64"/>
    </row>
    <row r="38" spans="1:15" ht="15.75" x14ac:dyDescent="0.2">
      <c r="A38" s="14" t="s">
        <v>46</v>
      </c>
      <c r="B38" s="130">
        <v>8545</v>
      </c>
      <c r="C38" s="131">
        <v>0.25</v>
      </c>
      <c r="D38" s="130">
        <v>30822</v>
      </c>
      <c r="E38" s="131">
        <v>0.25</v>
      </c>
      <c r="F38" s="130">
        <v>25229</v>
      </c>
      <c r="G38" s="142">
        <v>0.75</v>
      </c>
      <c r="H38" s="130">
        <v>94785</v>
      </c>
      <c r="I38" s="131">
        <v>0.75</v>
      </c>
      <c r="J38" s="130">
        <v>33774</v>
      </c>
      <c r="K38" s="118">
        <f>J38/J45</f>
        <v>0.91106255563648131</v>
      </c>
      <c r="L38" s="130">
        <v>125607</v>
      </c>
      <c r="M38" s="119">
        <f>L38/L45</f>
        <v>0.1630169432133054</v>
      </c>
      <c r="N38" s="5"/>
      <c r="O38" s="64"/>
    </row>
    <row r="39" spans="1:15" ht="15.75" x14ac:dyDescent="0.2">
      <c r="A39" s="14" t="s">
        <v>47</v>
      </c>
      <c r="B39" s="130">
        <v>1004</v>
      </c>
      <c r="C39" s="131">
        <v>0.44</v>
      </c>
      <c r="D39" s="130">
        <v>51324</v>
      </c>
      <c r="E39" s="131">
        <v>0.46</v>
      </c>
      <c r="F39" s="130">
        <v>1293</v>
      </c>
      <c r="G39" s="131">
        <v>0.56000000000000005</v>
      </c>
      <c r="H39" s="130">
        <v>59279</v>
      </c>
      <c r="I39" s="131">
        <v>0.54</v>
      </c>
      <c r="J39" s="130">
        <v>2297</v>
      </c>
      <c r="K39" s="118">
        <f>J39/J45</f>
        <v>6.1962180680316149E-2</v>
      </c>
      <c r="L39" s="130">
        <v>110603</v>
      </c>
      <c r="M39" s="119">
        <f>L39/L45</f>
        <v>0.1435442528698338</v>
      </c>
      <c r="N39" s="5"/>
      <c r="O39" s="64"/>
    </row>
    <row r="40" spans="1:15" ht="15.75" x14ac:dyDescent="0.2">
      <c r="A40" s="14" t="s">
        <v>48</v>
      </c>
      <c r="B40" s="130">
        <v>320</v>
      </c>
      <c r="C40" s="131">
        <v>0.67</v>
      </c>
      <c r="D40" s="130">
        <v>44790</v>
      </c>
      <c r="E40" s="131">
        <v>0.68</v>
      </c>
      <c r="F40" s="130">
        <v>158</v>
      </c>
      <c r="G40" s="131">
        <v>0.33</v>
      </c>
      <c r="H40" s="130">
        <v>21100</v>
      </c>
      <c r="I40" s="131">
        <v>0.32</v>
      </c>
      <c r="J40" s="130">
        <v>478</v>
      </c>
      <c r="K40" s="118">
        <f>J40/J45</f>
        <v>1.2894176040570797E-2</v>
      </c>
      <c r="L40" s="130">
        <v>65890</v>
      </c>
      <c r="M40" s="119">
        <f>L40/L45</f>
        <v>8.5514233986359767E-2</v>
      </c>
      <c r="N40" s="5"/>
      <c r="O40" s="64"/>
    </row>
    <row r="41" spans="1:15" ht="15.75" x14ac:dyDescent="0.2">
      <c r="A41" s="14" t="s">
        <v>49</v>
      </c>
      <c r="B41" s="130">
        <v>124</v>
      </c>
      <c r="C41" s="131">
        <v>0.74</v>
      </c>
      <c r="D41" s="130">
        <v>30662</v>
      </c>
      <c r="E41" s="131">
        <v>0.75</v>
      </c>
      <c r="F41" s="130">
        <v>43</v>
      </c>
      <c r="G41" s="131">
        <v>0.26</v>
      </c>
      <c r="H41" s="130">
        <v>10217</v>
      </c>
      <c r="I41" s="131">
        <v>0.25</v>
      </c>
      <c r="J41" s="130">
        <v>167</v>
      </c>
      <c r="K41" s="118">
        <f>J41/J45</f>
        <v>4.5048690350948184E-3</v>
      </c>
      <c r="L41" s="130">
        <v>40879</v>
      </c>
      <c r="M41" s="119">
        <f>L41/L45</f>
        <v>5.3054126136415254E-2</v>
      </c>
      <c r="N41" s="5"/>
      <c r="O41" s="64"/>
    </row>
    <row r="42" spans="1:15" ht="15.75" x14ac:dyDescent="0.2">
      <c r="A42" s="14" t="s">
        <v>50</v>
      </c>
      <c r="B42" s="130">
        <v>92</v>
      </c>
      <c r="C42" s="131">
        <v>0.88</v>
      </c>
      <c r="D42" s="130">
        <v>32515</v>
      </c>
      <c r="E42" s="131">
        <v>0.88</v>
      </c>
      <c r="F42" s="130">
        <v>13</v>
      </c>
      <c r="G42" s="131">
        <v>0.12</v>
      </c>
      <c r="H42" s="130">
        <v>4449</v>
      </c>
      <c r="I42" s="131">
        <v>0.12</v>
      </c>
      <c r="J42" s="130">
        <v>105</v>
      </c>
      <c r="K42" s="118">
        <f>J42/J45</f>
        <v>2.8324026867362628E-3</v>
      </c>
      <c r="L42" s="130">
        <v>36964</v>
      </c>
      <c r="M42" s="119">
        <f>L42/L45</f>
        <v>4.79731088947003E-2</v>
      </c>
      <c r="N42" s="5"/>
      <c r="O42" s="64"/>
    </row>
    <row r="43" spans="1:15" ht="15.75" x14ac:dyDescent="0.2">
      <c r="A43" s="14" t="s">
        <v>51</v>
      </c>
      <c r="B43" s="130">
        <v>46</v>
      </c>
      <c r="C43" s="131">
        <v>0.87</v>
      </c>
      <c r="D43" s="130">
        <v>20636</v>
      </c>
      <c r="E43" s="131">
        <v>0.87</v>
      </c>
      <c r="F43" s="130">
        <v>7</v>
      </c>
      <c r="G43" s="131">
        <v>0.13</v>
      </c>
      <c r="H43" s="130">
        <v>3175</v>
      </c>
      <c r="I43" s="131">
        <v>0.13</v>
      </c>
      <c r="J43" s="130">
        <v>53</v>
      </c>
      <c r="K43" s="118">
        <f>J43/J45</f>
        <v>1.4296889752097328E-3</v>
      </c>
      <c r="L43" s="130">
        <v>23811</v>
      </c>
      <c r="M43" s="119">
        <f>L43/L45</f>
        <v>3.0902707929112348E-2</v>
      </c>
      <c r="N43" s="5"/>
      <c r="O43" s="64"/>
    </row>
    <row r="44" spans="1:15" ht="15.75" x14ac:dyDescent="0.2">
      <c r="A44" s="14" t="s">
        <v>52</v>
      </c>
      <c r="B44" s="130">
        <v>170</v>
      </c>
      <c r="C44" s="131">
        <v>0.86</v>
      </c>
      <c r="D44" s="130">
        <v>341746</v>
      </c>
      <c r="E44" s="131">
        <v>0.93</v>
      </c>
      <c r="F44" s="130">
        <v>27</v>
      </c>
      <c r="G44" s="131">
        <v>0.14000000000000001</v>
      </c>
      <c r="H44" s="130">
        <v>25015</v>
      </c>
      <c r="I44" s="131">
        <v>7.0000000000000007E-2</v>
      </c>
      <c r="J44" s="130">
        <v>197</v>
      </c>
      <c r="K44" s="118">
        <f>J44/J45</f>
        <v>5.3141269455908935E-3</v>
      </c>
      <c r="L44" s="130">
        <v>366761</v>
      </c>
      <c r="M44" s="119">
        <f>L44/L45</f>
        <v>0.47599462697027312</v>
      </c>
      <c r="N44" s="5"/>
      <c r="O44" s="64"/>
    </row>
    <row r="45" spans="1:15" ht="15.75" x14ac:dyDescent="0.25">
      <c r="A45" s="14" t="s">
        <v>4</v>
      </c>
      <c r="B45" s="135">
        <v>10301</v>
      </c>
      <c r="C45" s="131">
        <v>0.28000000000000003</v>
      </c>
      <c r="D45" s="135">
        <v>552495</v>
      </c>
      <c r="E45" s="131">
        <v>0.72</v>
      </c>
      <c r="F45" s="135">
        <v>26770</v>
      </c>
      <c r="G45" s="131">
        <v>0.72</v>
      </c>
      <c r="H45" s="135">
        <v>218020</v>
      </c>
      <c r="I45" s="131">
        <v>0.28000000000000003</v>
      </c>
      <c r="J45" s="135">
        <v>37071</v>
      </c>
      <c r="K45" s="118">
        <f>J45/J45</f>
        <v>1</v>
      </c>
      <c r="L45" s="135">
        <v>770515</v>
      </c>
      <c r="M45" s="119">
        <f>L45/L45</f>
        <v>1</v>
      </c>
      <c r="N45" s="5"/>
      <c r="O45" s="64"/>
    </row>
    <row r="46" spans="1:15" ht="15.75" x14ac:dyDescent="0.2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75" x14ac:dyDescent="0.2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75" x14ac:dyDescent="0.2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75" x14ac:dyDescent="0.2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75" x14ac:dyDescent="0.2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75" x14ac:dyDescent="0.2">
      <c r="A51" s="146" t="s">
        <v>66</v>
      </c>
      <c r="B51" s="146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" x14ac:dyDescent="0.2">
      <c r="A52" s="147" t="s">
        <v>36</v>
      </c>
      <c r="B52" s="147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.5" thickBot="1" x14ac:dyDescent="0.25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5.75" thickBot="1" x14ac:dyDescent="0.25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75" x14ac:dyDescent="0.25">
      <c r="A55" s="30" t="s">
        <v>10</v>
      </c>
      <c r="B55" s="127">
        <v>0.217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75" x14ac:dyDescent="0.25">
      <c r="A56" s="26" t="s">
        <v>11</v>
      </c>
      <c r="B56" s="122">
        <v>0.38400000000000001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75" x14ac:dyDescent="0.25">
      <c r="A57" s="26" t="s">
        <v>12</v>
      </c>
      <c r="B57" s="122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75" x14ac:dyDescent="0.25">
      <c r="A58" s="26" t="s">
        <v>13</v>
      </c>
      <c r="B58" s="122">
        <v>0.33500000000000002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75" x14ac:dyDescent="0.25">
      <c r="A59" s="26" t="s">
        <v>14</v>
      </c>
      <c r="B59" s="122">
        <v>2E-3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.5" thickBot="1" x14ac:dyDescent="0.3">
      <c r="A60" s="31" t="s">
        <v>24</v>
      </c>
      <c r="B60" s="128">
        <v>6.0999999999999999E-2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25">
      <c r="A61" s="29" t="s">
        <v>53</v>
      </c>
      <c r="B61" s="126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75" x14ac:dyDescent="0.25">
      <c r="A62" s="26" t="s">
        <v>15</v>
      </c>
      <c r="B62" s="129" t="s">
        <v>67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75" x14ac:dyDescent="0.25">
      <c r="A63" s="26" t="s">
        <v>16</v>
      </c>
      <c r="B63" s="123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75" x14ac:dyDescent="0.25">
      <c r="A64" s="26" t="s">
        <v>17</v>
      </c>
      <c r="B64" s="123">
        <v>1.2E-2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75" x14ac:dyDescent="0.25">
      <c r="A65" s="26" t="s">
        <v>18</v>
      </c>
      <c r="B65" s="123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75" x14ac:dyDescent="0.25">
      <c r="A66" s="26" t="s">
        <v>19</v>
      </c>
      <c r="B66" s="123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75" x14ac:dyDescent="0.25">
      <c r="A67" s="26" t="s">
        <v>37</v>
      </c>
      <c r="B67" s="123">
        <v>6.0000000000000001E-3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75" x14ac:dyDescent="0.25">
      <c r="A68" s="27" t="s">
        <v>20</v>
      </c>
      <c r="B68" s="123">
        <v>1E-3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.5" thickBot="1" x14ac:dyDescent="0.3">
      <c r="A69" s="28" t="s">
        <v>21</v>
      </c>
      <c r="B69" s="124">
        <v>3.3000000000000002E-2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.5" thickBot="1" x14ac:dyDescent="0.3">
      <c r="A70" s="25" t="s">
        <v>22</v>
      </c>
      <c r="B70" s="125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" x14ac:dyDescent="0.2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75" x14ac:dyDescent="0.2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75" x14ac:dyDescent="0.2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" x14ac:dyDescent="0.2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" x14ac:dyDescent="0.2">
      <c r="M75" s="64"/>
      <c r="N75" s="64"/>
      <c r="O75" s="64"/>
    </row>
    <row r="76" spans="1:15" ht="15" x14ac:dyDescent="0.2">
      <c r="M76" s="64"/>
      <c r="N76" s="64"/>
      <c r="O76" s="64"/>
    </row>
    <row r="77" spans="1:15" ht="15" x14ac:dyDescent="0.2">
      <c r="M77" s="64"/>
      <c r="N77" s="64"/>
      <c r="O77" s="64"/>
    </row>
    <row r="78" spans="1:15" ht="15" x14ac:dyDescent="0.2">
      <c r="M78" s="64"/>
      <c r="N78" s="64"/>
      <c r="O78" s="64"/>
    </row>
    <row r="79" spans="1:15" ht="15" x14ac:dyDescent="0.2">
      <c r="M79" s="64"/>
      <c r="N79" s="64"/>
      <c r="O79" s="64"/>
    </row>
    <row r="80" spans="1:15" ht="15" x14ac:dyDescent="0.2">
      <c r="M80" s="64"/>
      <c r="N80" s="64"/>
      <c r="O80" s="64"/>
    </row>
    <row r="81" spans="1:15" ht="15" x14ac:dyDescent="0.2">
      <c r="M81" s="64"/>
      <c r="N81" s="64"/>
      <c r="O81" s="64"/>
    </row>
    <row r="82" spans="1:15" ht="15" x14ac:dyDescent="0.2">
      <c r="M82" s="64"/>
      <c r="N82" s="64"/>
      <c r="O82" s="64"/>
    </row>
    <row r="83" spans="1:15" ht="15" x14ac:dyDescent="0.2">
      <c r="M83" s="64"/>
      <c r="N83" s="64"/>
      <c r="O83" s="64"/>
    </row>
    <row r="84" spans="1:15" ht="15" x14ac:dyDescent="0.2">
      <c r="M84" s="64"/>
      <c r="N84" s="64"/>
      <c r="O84" s="64"/>
    </row>
    <row r="85" spans="1:15" ht="15" x14ac:dyDescent="0.2">
      <c r="M85" s="64"/>
      <c r="N85" s="64"/>
      <c r="O85" s="64"/>
    </row>
    <row r="86" spans="1:15" ht="15" x14ac:dyDescent="0.2">
      <c r="M86" s="64"/>
      <c r="N86" s="64"/>
      <c r="O86" s="64"/>
    </row>
    <row r="87" spans="1:15" ht="15" x14ac:dyDescent="0.2">
      <c r="M87" s="64"/>
      <c r="N87" s="64"/>
      <c r="O87" s="64"/>
    </row>
    <row r="88" spans="1:15" ht="15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" x14ac:dyDescent="0.2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" x14ac:dyDescent="0.2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" x14ac:dyDescent="0.2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" x14ac:dyDescent="0.2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" x14ac:dyDescent="0.2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" x14ac:dyDescent="0.2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" x14ac:dyDescent="0.2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" x14ac:dyDescent="0.2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" x14ac:dyDescent="0.2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" x14ac:dyDescent="0.2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" x14ac:dyDescent="0.2">
      <c r="F104" s="64"/>
    </row>
    <row r="105" spans="1:15" ht="15" x14ac:dyDescent="0.2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2023-08-25T16:02:13Z</dcterms:modified>
</cp:coreProperties>
</file>