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3\Differences\"/>
    </mc:Choice>
  </mc:AlternateContent>
  <xr:revisionPtr revIDLastSave="0" documentId="13_ncr:1_{345E280B-6676-44D3-817D-E1F66F5CBBE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D28" i="2"/>
  <c r="C28" i="2"/>
  <c r="B28" i="2"/>
  <c r="D27" i="2"/>
  <c r="D26" i="2"/>
  <c r="D19" i="2"/>
  <c r="C19" i="2"/>
  <c r="B19" i="2"/>
  <c r="D18" i="2"/>
  <c r="D17" i="2"/>
  <c r="D14" i="2"/>
  <c r="C14" i="2"/>
  <c r="B14" i="2"/>
  <c r="D13" i="2"/>
  <c r="D12" i="2"/>
  <c r="C9" i="2"/>
  <c r="B9" i="2"/>
  <c r="D8" i="2"/>
  <c r="D7" i="2"/>
  <c r="D9" i="2" s="1"/>
  <c r="C32" i="1"/>
  <c r="B32" i="1"/>
  <c r="D31" i="1"/>
  <c r="D30" i="1"/>
  <c r="D32" i="1" s="1"/>
  <c r="C28" i="1"/>
  <c r="B28" i="1"/>
  <c r="D27" i="1"/>
  <c r="D28" i="1" s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<sst xmlns="http://schemas.openxmlformats.org/spreadsheetml/2006/main" count="268" uniqueCount="72">
  <si>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</si>
  <si>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</si>
  <si>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</si>
  <si>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</si>
  <si>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</si>
  <si>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</si>
  <si>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</si>
  <si>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</si>
  <si>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</si>
  <si>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</si>
  <si>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</si>
  <si>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</si>
  <si>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</si>
  <si>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</si>
  <si>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</si>
  <si>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</si>
  <si>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</si>
  <si>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</si>
  <si>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</si>
  <si>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</si>
  <si>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</si>
  <si>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</si>
  <si>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</si>
  <si>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</si>
  <si>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</si>
  <si>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</si>
  <si>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</si>
  <si>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</si>
  <si>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</si>
  <si>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</si>
  <si>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</si>
  <si>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</si>
  <si>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</si>
  <si>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</si>
  <si>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</si>
  <si>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</si>
  <si>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</si>
  <si>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</si>
  <si>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</si>
  <si>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</si>
  <si>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</si>
  <si>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</si>
  <si>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</si>
  <si>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</si>
  <si>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</si>
  <si>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</si>
  <si>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</si>
  <si>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</si>
  <si>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</si>
  <si>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</si>
  <si>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</si>
  <si>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</si>
  <si>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</si>
  <si>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</si>
  <si>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</si>
  <si>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</si>
  <si>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</si>
  <si>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</si>
  <si>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</si>
  <si>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</si>
  <si>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</si>
  <si>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</si>
  <si>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</si>
  <si>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</si>
  <si>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</si>
  <si>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</si>
  <si>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</si>
  <si>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</si>
  <si>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</si>
  <si>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Fuel Resource Mix as reported for the Period June 2021 to May 2022</t>
  </si>
  <si>
    <t>(As of May 26, 2023) May 2023 REPORT</t>
  </si>
  <si>
    <t>(As of June 30, 2023) June 2023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</si>
</sst>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33" workbookViewId="0">
      <selection activeCell="J50" sqref="J50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26861</v>
      </c>
      <c r="C7" s="132">
        <v>11241</v>
      </c>
      <c r="D7" s="132">
        <f>SUM(B7:C7)</f>
        <v>38102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272234</v>
      </c>
      <c r="C8" s="133">
        <v>26010</v>
      </c>
      <c r="D8" s="133">
        <f>SUM(B8:C8)</f>
        <v>298244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299095</v>
      </c>
      <c r="C9" s="134">
        <f>SUM(C7:C8)</f>
        <v>37251</v>
      </c>
      <c r="D9" s="134">
        <f>SUM(D7:D8)</f>
        <v>336346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18893971</v>
      </c>
      <c r="C12" s="132">
        <v>292645965</v>
      </c>
      <c r="D12" s="132">
        <f>SUM(B12:C12)</f>
        <v>311539936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201165879</v>
      </c>
      <c r="C13" s="133">
        <v>77982675</v>
      </c>
      <c r="D13" s="133">
        <f>SUM(B13:C13)</f>
        <v>279148554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220059850</v>
      </c>
      <c r="C14" s="134">
        <f>SUM(C12:C13)</f>
        <v>370628640</v>
      </c>
      <c r="D14" s="134">
        <f>SUM(D12:D13)</f>
        <v>590688490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74.676000000000002</v>
      </c>
      <c r="C17" s="136">
        <v>580.34199999999998</v>
      </c>
      <c r="D17" s="136">
        <f>SUM(B17:C17)</f>
        <v>655.01800000000003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819.25900000000001</v>
      </c>
      <c r="C18" s="137">
        <v>192.76900000000001</v>
      </c>
      <c r="D18" s="137">
        <f>SUM(B18:C18)</f>
        <v>1012.028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893.93500000000006</v>
      </c>
      <c r="C19" s="138">
        <f>SUM(C17:C18)</f>
        <v>773.11099999999999</v>
      </c>
      <c r="D19" s="138">
        <f>SUM(D17:D18)</f>
        <v>1667.046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25</v>
      </c>
      <c r="C22" s="139">
        <v>40</v>
      </c>
      <c r="D22" s="139"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120528599</v>
      </c>
      <c r="C26" s="132">
        <v>1629128500</v>
      </c>
      <c r="D26" s="134">
        <f>SUM(B26:C26)</f>
        <v>1749657099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1324290894</v>
      </c>
      <c r="C27" s="133">
        <v>587218616.999964</v>
      </c>
      <c r="D27" s="134">
        <f>SUM(B27:C27)</f>
        <v>1911509510.999964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1444819493</v>
      </c>
      <c r="C28" s="134">
        <f>SUM(C26:C27)</f>
        <v>2216347116.9999638</v>
      </c>
      <c r="D28" s="134">
        <f>SUM(D26:D27)</f>
        <v>3661166609.9999638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257120841</v>
      </c>
      <c r="C30" s="132">
        <v>3206045885</v>
      </c>
      <c r="D30" s="132">
        <f>SUM(B30:C30)</f>
        <v>3463166726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2842579082</v>
      </c>
      <c r="C31" s="133">
        <v>1383835405.9999638</v>
      </c>
      <c r="D31" s="133">
        <f>SUM(B31:C31)</f>
        <v>4226414487.9999638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3099699923</v>
      </c>
      <c r="C32" s="134">
        <f>SUM(C30:C31)</f>
        <v>4589881290.9999638</v>
      </c>
      <c r="D32" s="134">
        <f>SUM(D30:D31)</f>
        <v>7689581213.9999638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9136</v>
      </c>
      <c r="C38" s="131">
        <v>27</v>
      </c>
      <c r="D38" s="130">
        <v>34072</v>
      </c>
      <c r="E38" s="131">
        <v>28</v>
      </c>
      <c r="F38" s="130">
        <v>24781</v>
      </c>
      <c r="G38" s="142">
        <v>73</v>
      </c>
      <c r="H38" s="130">
        <v>88166</v>
      </c>
      <c r="I38" s="131">
        <v>72</v>
      </c>
      <c r="J38" s="130">
        <v>33917</v>
      </c>
      <c r="K38" s="118">
        <f>J38/J45</f>
        <v>0.91172280315045295</v>
      </c>
      <c r="L38" s="130">
        <v>122238</v>
      </c>
      <c r="M38" s="119">
        <f>L38/L45</f>
        <v>0.1578892303161582</v>
      </c>
      <c r="N38" s="5"/>
      <c r="O38" s="64"/>
    </row>
    <row r="39" spans="1:15" ht="15.75" x14ac:dyDescent="0.2">
      <c r="A39" s="14" t="s">
        <v>47</v>
      </c>
      <c r="B39" s="130">
        <v>1145</v>
      </c>
      <c r="C39" s="131">
        <v>49</v>
      </c>
      <c r="D39" s="130">
        <v>58783</v>
      </c>
      <c r="E39" s="131">
        <v>52</v>
      </c>
      <c r="F39" s="130">
        <v>1180</v>
      </c>
      <c r="G39" s="131">
        <v>51</v>
      </c>
      <c r="H39" s="130">
        <v>53674</v>
      </c>
      <c r="I39" s="131">
        <v>48</v>
      </c>
      <c r="J39" s="130">
        <v>2325</v>
      </c>
      <c r="K39" s="118">
        <f>J39/J45</f>
        <v>6.2498319937636083E-2</v>
      </c>
      <c r="L39" s="130">
        <v>112457</v>
      </c>
      <c r="M39" s="119">
        <f>L39/L45</f>
        <v>0.14525556024856595</v>
      </c>
      <c r="N39" s="5"/>
      <c r="O39" s="64"/>
    </row>
    <row r="40" spans="1:15" ht="15.75" x14ac:dyDescent="0.2">
      <c r="A40" s="14" t="s">
        <v>48</v>
      </c>
      <c r="B40" s="130">
        <v>319</v>
      </c>
      <c r="C40" s="131">
        <v>71</v>
      </c>
      <c r="D40" s="130">
        <v>44297</v>
      </c>
      <c r="E40" s="131">
        <v>71</v>
      </c>
      <c r="F40" s="130">
        <v>131</v>
      </c>
      <c r="G40" s="131">
        <v>29</v>
      </c>
      <c r="H40" s="130">
        <v>18227</v>
      </c>
      <c r="I40" s="131">
        <v>29</v>
      </c>
      <c r="J40" s="130">
        <v>450</v>
      </c>
      <c r="K40" s="118">
        <f>J40/J45</f>
        <v>1.209644902018763E-2</v>
      </c>
      <c r="L40" s="130">
        <v>62524</v>
      </c>
      <c r="M40" s="119">
        <f>L40/L45</f>
        <v>8.0759389357544106E-2</v>
      </c>
      <c r="N40" s="5"/>
      <c r="O40" s="64"/>
    </row>
    <row r="41" spans="1:15" ht="15.75" x14ac:dyDescent="0.2">
      <c r="A41" s="14" t="s">
        <v>49</v>
      </c>
      <c r="B41" s="130">
        <v>132</v>
      </c>
      <c r="C41" s="131">
        <v>82</v>
      </c>
      <c r="D41" s="130">
        <v>32487</v>
      </c>
      <c r="E41" s="131">
        <v>83</v>
      </c>
      <c r="F41" s="130">
        <v>28</v>
      </c>
      <c r="G41" s="131">
        <v>18</v>
      </c>
      <c r="H41" s="130">
        <v>6783</v>
      </c>
      <c r="I41" s="131">
        <v>17</v>
      </c>
      <c r="J41" s="130">
        <v>160</v>
      </c>
      <c r="K41" s="118">
        <f>J41/J45</f>
        <v>4.3009596516222683E-3</v>
      </c>
      <c r="L41" s="130">
        <v>39270</v>
      </c>
      <c r="M41" s="119">
        <f>L41/L45</f>
        <v>5.0723261788605284E-2</v>
      </c>
      <c r="N41" s="5"/>
      <c r="O41" s="64"/>
    </row>
    <row r="42" spans="1:15" ht="15.75" x14ac:dyDescent="0.2">
      <c r="A42" s="14" t="s">
        <v>50</v>
      </c>
      <c r="B42" s="130">
        <v>86</v>
      </c>
      <c r="C42" s="131">
        <v>87</v>
      </c>
      <c r="D42" s="130">
        <v>29443</v>
      </c>
      <c r="E42" s="131">
        <v>87</v>
      </c>
      <c r="F42" s="130">
        <v>13</v>
      </c>
      <c r="G42" s="131">
        <v>13</v>
      </c>
      <c r="H42" s="130">
        <v>4494</v>
      </c>
      <c r="I42" s="131">
        <v>13</v>
      </c>
      <c r="J42" s="130">
        <v>99</v>
      </c>
      <c r="K42" s="118">
        <f>J42/J45</f>
        <v>2.6612187844412783E-3</v>
      </c>
      <c r="L42" s="130">
        <v>33937</v>
      </c>
      <c r="M42" s="119">
        <f>L42/L45</f>
        <v>4.3834869756045267E-2</v>
      </c>
      <c r="N42" s="5"/>
      <c r="O42" s="64"/>
    </row>
    <row r="43" spans="1:15" ht="15.75" x14ac:dyDescent="0.2">
      <c r="A43" s="14" t="s">
        <v>51</v>
      </c>
      <c r="B43" s="130">
        <v>45</v>
      </c>
      <c r="C43" s="131">
        <v>87</v>
      </c>
      <c r="D43" s="130">
        <v>20210</v>
      </c>
      <c r="E43" s="131">
        <v>87</v>
      </c>
      <c r="F43" s="130">
        <v>7</v>
      </c>
      <c r="G43" s="131">
        <v>13</v>
      </c>
      <c r="H43" s="130">
        <v>3025</v>
      </c>
      <c r="I43" s="131">
        <v>13</v>
      </c>
      <c r="J43" s="130">
        <v>52</v>
      </c>
      <c r="K43" s="118">
        <f>J43/J45</f>
        <v>1.3978118867772373E-3</v>
      </c>
      <c r="L43" s="130">
        <v>23235</v>
      </c>
      <c r="M43" s="119">
        <f>L43/L45</f>
        <v>3.0011586138483416E-2</v>
      </c>
      <c r="N43" s="5"/>
      <c r="O43" s="64"/>
    </row>
    <row r="44" spans="1:15" ht="15.75" x14ac:dyDescent="0.2">
      <c r="A44" s="14" t="s">
        <v>52</v>
      </c>
      <c r="B44" s="130">
        <v>181</v>
      </c>
      <c r="C44" s="131">
        <v>91</v>
      </c>
      <c r="D44" s="130">
        <v>367433</v>
      </c>
      <c r="E44" s="131">
        <v>97</v>
      </c>
      <c r="F44" s="130">
        <v>17</v>
      </c>
      <c r="G44" s="131">
        <v>9</v>
      </c>
      <c r="H44" s="130">
        <v>13107</v>
      </c>
      <c r="I44" s="131">
        <v>3</v>
      </c>
      <c r="J44" s="130">
        <v>198</v>
      </c>
      <c r="K44" s="118">
        <f>J44/J45</f>
        <v>5.3224375688825567E-3</v>
      </c>
      <c r="L44" s="130">
        <v>380540</v>
      </c>
      <c r="M44" s="119">
        <f>L44/L45</f>
        <v>0.49152610239459776</v>
      </c>
      <c r="N44" s="5"/>
      <c r="O44" s="64"/>
    </row>
    <row r="45" spans="1:15" ht="15.75" x14ac:dyDescent="0.25">
      <c r="A45" s="14" t="s">
        <v>4</v>
      </c>
      <c r="B45" s="135">
        <v>11044</v>
      </c>
      <c r="C45" s="131">
        <v>30</v>
      </c>
      <c r="D45" s="135">
        <v>586725</v>
      </c>
      <c r="E45" s="131">
        <v>76</v>
      </c>
      <c r="F45" s="135">
        <v>26157</v>
      </c>
      <c r="G45" s="131">
        <v>70</v>
      </c>
      <c r="H45" s="135">
        <v>187476</v>
      </c>
      <c r="I45" s="131">
        <v>24</v>
      </c>
      <c r="J45" s="135">
        <v>37201</v>
      </c>
      <c r="K45" s="118">
        <f>J45/J45</f>
        <v>1</v>
      </c>
      <c r="L45" s="135">
        <v>774201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H33" sqref="H33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26555</v>
      </c>
      <c r="C7" s="132">
        <v>11084</v>
      </c>
      <c r="D7" s="132">
        <f>SUM(B7:C7)</f>
        <v>37639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272549</v>
      </c>
      <c r="C8" s="133">
        <v>26131</v>
      </c>
      <c r="D8" s="133">
        <f>SUM(B8:C8)</f>
        <v>298680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299104</v>
      </c>
      <c r="C9" s="134">
        <f>SUM(C7:C8)</f>
        <v>37215</v>
      </c>
      <c r="D9" s="134">
        <f>SUM(D7:D8)</f>
        <v>336319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16233356</v>
      </c>
      <c r="C12" s="132">
        <v>268149986</v>
      </c>
      <c r="D12" s="132">
        <f>SUM(B12:C12)</f>
        <v>284383342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164502510</v>
      </c>
      <c r="C13" s="133">
        <v>127351282.999964</v>
      </c>
      <c r="D13" s="133">
        <f>SUM(B13:C13)</f>
        <v>291853792.999964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180735866</v>
      </c>
      <c r="C14" s="134">
        <f>SUM(C12:C13)</f>
        <v>395501268.999964</v>
      </c>
      <c r="D14" s="134">
        <f>SUM(D12:D13)</f>
        <v>576237134.999964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73.89</v>
      </c>
      <c r="C17" s="136">
        <v>581.12800000000004</v>
      </c>
      <c r="D17" s="136">
        <f>SUM(B17:C17)</f>
        <v>655.01800000000003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819.58600000000001</v>
      </c>
      <c r="C18" s="137">
        <v>192.44200000000001</v>
      </c>
      <c r="D18" s="137">
        <f>SUM(B18:C18)</f>
        <v>1012.028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893.476</v>
      </c>
      <c r="C19" s="138">
        <f>SUM(C17:C18)</f>
        <v>773.57</v>
      </c>
      <c r="D19" s="138">
        <f>SUM(D17:D18)</f>
        <v>1667.046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45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101634628</v>
      </c>
      <c r="C26" s="132">
        <v>1336482535</v>
      </c>
      <c r="D26" s="134">
        <f>SUM(B26:C26)</f>
        <v>1438117163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1123125015</v>
      </c>
      <c r="C27" s="133">
        <v>509235941.999964</v>
      </c>
      <c r="D27" s="134">
        <f>SUM(B27:C27)</f>
        <v>1632360956.999964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1224759643</v>
      </c>
      <c r="C28" s="134">
        <f>SUM(C26:C27)</f>
        <v>1845718476.999964</v>
      </c>
      <c r="D28" s="134">
        <f>SUM(D26:D27)</f>
        <v>3070478119.9999638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261456188</v>
      </c>
      <c r="C30" s="132">
        <v>3187359798</v>
      </c>
      <c r="D30" s="132">
        <f>SUM(B30:C30)</f>
        <v>3448815986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2885316428</v>
      </c>
      <c r="C31" s="133">
        <v>1451843903.9999638</v>
      </c>
      <c r="D31" s="133">
        <f>SUM(B31:C31)</f>
        <v>4337160331.9999638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3146772616</v>
      </c>
      <c r="C32" s="134">
        <f>SUM(C30:C31)</f>
        <v>4639203701.9999638</v>
      </c>
      <c r="D32" s="134">
        <f>SUM(D30:D31)</f>
        <v>7785976317.9999638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8539</v>
      </c>
      <c r="C38" s="131">
        <v>0.25</v>
      </c>
      <c r="D38" s="130">
        <v>30833</v>
      </c>
      <c r="E38" s="131">
        <v>0.24</v>
      </c>
      <c r="F38" s="130">
        <v>25273</v>
      </c>
      <c r="G38" s="142">
        <v>0.75</v>
      </c>
      <c r="H38" s="130">
        <v>95380</v>
      </c>
      <c r="I38" s="131">
        <v>0.76</v>
      </c>
      <c r="J38" s="130">
        <v>33812</v>
      </c>
      <c r="K38" s="118">
        <f>J38/J45</f>
        <v>0.91115362849982484</v>
      </c>
      <c r="L38" s="130">
        <v>126213</v>
      </c>
      <c r="M38" s="119">
        <f>L38/L45</f>
        <v>0.16367767378586889</v>
      </c>
      <c r="N38" s="3"/>
      <c r="O38" s="2"/>
    </row>
    <row r="39" spans="1:15" ht="15.75" x14ac:dyDescent="0.2">
      <c r="A39" s="14" t="s">
        <v>47</v>
      </c>
      <c r="B39" s="130">
        <v>1010</v>
      </c>
      <c r="C39" s="131">
        <v>0.44</v>
      </c>
      <c r="D39" s="130">
        <v>51653</v>
      </c>
      <c r="E39" s="131">
        <v>0.47</v>
      </c>
      <c r="F39" s="130">
        <v>1287</v>
      </c>
      <c r="G39" s="131">
        <v>0.56000000000000005</v>
      </c>
      <c r="H39" s="130">
        <v>58936</v>
      </c>
      <c r="I39" s="131">
        <v>0.53</v>
      </c>
      <c r="J39" s="130">
        <v>2297</v>
      </c>
      <c r="K39" s="118">
        <f>J39/J45</f>
        <v>6.1898730766121429E-2</v>
      </c>
      <c r="L39" s="130">
        <v>110589</v>
      </c>
      <c r="M39" s="119">
        <f>L39/L45</f>
        <v>0.14341589429223181</v>
      </c>
      <c r="N39" s="3"/>
      <c r="O39" s="2"/>
    </row>
    <row r="40" spans="1:15" ht="15.75" x14ac:dyDescent="0.2">
      <c r="A40" s="14" t="s">
        <v>48</v>
      </c>
      <c r="B40" s="130">
        <v>322</v>
      </c>
      <c r="C40" s="131">
        <v>0.67</v>
      </c>
      <c r="D40" s="130">
        <v>45062</v>
      </c>
      <c r="E40" s="131">
        <v>0.68</v>
      </c>
      <c r="F40" s="130">
        <v>156</v>
      </c>
      <c r="G40" s="131">
        <v>0.33</v>
      </c>
      <c r="H40" s="130">
        <v>20828</v>
      </c>
      <c r="I40" s="131">
        <v>0.32</v>
      </c>
      <c r="J40" s="130">
        <v>478</v>
      </c>
      <c r="K40" s="118">
        <f>J40/J45</f>
        <v>1.2880972270877684E-2</v>
      </c>
      <c r="L40" s="130">
        <v>65890</v>
      </c>
      <c r="M40" s="119">
        <f>L40/L45</f>
        <v>8.5448582362758999E-2</v>
      </c>
      <c r="N40" s="3"/>
      <c r="O40" s="2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4.5002560025869734E-3</v>
      </c>
      <c r="L41" s="130">
        <v>40879</v>
      </c>
      <c r="M41" s="119">
        <f>L41/L45</f>
        <v>5.3013395028186749E-2</v>
      </c>
      <c r="N41" s="3"/>
      <c r="O41" s="2"/>
    </row>
    <row r="42" spans="1:15" ht="15.75" x14ac:dyDescent="0.2">
      <c r="A42" s="14" t="s">
        <v>50</v>
      </c>
      <c r="B42" s="130">
        <v>93</v>
      </c>
      <c r="C42" s="131">
        <v>0.89</v>
      </c>
      <c r="D42" s="130">
        <v>32826</v>
      </c>
      <c r="E42" s="131">
        <v>0.89</v>
      </c>
      <c r="F42" s="130">
        <v>12</v>
      </c>
      <c r="G42" s="131">
        <v>0.11</v>
      </c>
      <c r="H42" s="130">
        <v>4138</v>
      </c>
      <c r="I42" s="131">
        <v>0.11</v>
      </c>
      <c r="J42" s="130">
        <v>105</v>
      </c>
      <c r="K42" s="118">
        <f>J42/J45</f>
        <v>2.8295022770756422E-3</v>
      </c>
      <c r="L42" s="130">
        <v>36964</v>
      </c>
      <c r="M42" s="119">
        <f>L42/L45</f>
        <v>4.79362786228111E-2</v>
      </c>
      <c r="N42" s="3"/>
      <c r="O42" s="2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1.428224958904848E-3</v>
      </c>
      <c r="L43" s="130">
        <v>23811</v>
      </c>
      <c r="M43" s="119">
        <f>L43/L45</f>
        <v>3.0878983072388139E-2</v>
      </c>
      <c r="N43" s="3"/>
      <c r="O43" s="2"/>
    </row>
    <row r="44" spans="1:15" ht="15.75" x14ac:dyDescent="0.2">
      <c r="A44" s="14" t="s">
        <v>52</v>
      </c>
      <c r="B44" s="130">
        <v>173</v>
      </c>
      <c r="C44" s="131">
        <v>0.88</v>
      </c>
      <c r="D44" s="130">
        <v>346886</v>
      </c>
      <c r="E44" s="131">
        <v>0.95</v>
      </c>
      <c r="F44" s="130">
        <v>24</v>
      </c>
      <c r="G44" s="131">
        <v>0.12</v>
      </c>
      <c r="H44" s="130">
        <v>19875</v>
      </c>
      <c r="I44" s="131">
        <v>0.05</v>
      </c>
      <c r="J44" s="130">
        <v>197</v>
      </c>
      <c r="K44" s="118">
        <f>J44/J45</f>
        <v>5.3086852246085857E-3</v>
      </c>
      <c r="L44" s="130">
        <v>366761</v>
      </c>
      <c r="M44" s="119">
        <f>L44/L45</f>
        <v>0.47562919283575433</v>
      </c>
      <c r="N44" s="3"/>
      <c r="O44" s="2"/>
    </row>
    <row r="45" spans="1:15" ht="15.75" x14ac:dyDescent="0.25">
      <c r="A45" s="14" t="s">
        <v>4</v>
      </c>
      <c r="B45" s="135">
        <v>10307</v>
      </c>
      <c r="C45" s="131">
        <v>0.28000000000000003</v>
      </c>
      <c r="D45" s="135">
        <v>558558</v>
      </c>
      <c r="E45" s="131">
        <v>0.72</v>
      </c>
      <c r="F45" s="135">
        <v>26802</v>
      </c>
      <c r="G45" s="131">
        <v>0.72</v>
      </c>
      <c r="H45" s="135">
        <v>212549</v>
      </c>
      <c r="I45" s="131">
        <v>0.28000000000000003</v>
      </c>
      <c r="J45" s="135">
        <v>37109</v>
      </c>
      <c r="K45" s="118">
        <f>J45/J45</f>
        <v>1</v>
      </c>
      <c r="L45" s="135">
        <v>771107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306</v>
      </c>
      <c r="C7" s="84">
        <f>'Current Month '!C7-'Previous Month '!C7</f>
        <v>157</v>
      </c>
      <c r="D7" s="84">
        <f>'Current Month '!D7-'Previous Month '!D7</f>
        <v>463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-315</v>
      </c>
      <c r="C8" s="84">
        <f>'Current Month '!C8-'Previous Month '!C8</f>
        <v>-121</v>
      </c>
      <c r="D8" s="84">
        <f>'Current Month '!D8-'Previous Month '!D8</f>
        <v>-436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-9</v>
      </c>
      <c r="C9" s="84">
        <f>'Current Month '!C9-'Previous Month '!C9</f>
        <v>36</v>
      </c>
      <c r="D9" s="84">
        <f>'Current Month '!D9-'Previous Month '!D9</f>
        <v>27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2660615</v>
      </c>
      <c r="C12" s="84">
        <f>'Current Month '!C12-'Previous Month '!C12</f>
        <v>24495979</v>
      </c>
      <c r="D12" s="84">
        <f>'Current Month '!D12-'Previous Month '!D12</f>
        <v>27156594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36663369</v>
      </c>
      <c r="C13" s="84">
        <f>'Current Month '!C13-'Previous Month '!C13</f>
        <v>-49368607.999963999</v>
      </c>
      <c r="D13" s="84">
        <f>'Current Month '!D13-'Previous Month '!D13</f>
        <v>-12705238.999963999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39323984</v>
      </c>
      <c r="C14" s="84">
        <f>'Current Month '!C14-'Previous Month '!C14</f>
        <v>-24872628.999963999</v>
      </c>
      <c r="D14" s="84">
        <f>'Current Month '!D14-'Previous Month '!D14</f>
        <v>14451355.000036001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0.78600000000000136</v>
      </c>
      <c r="C17" s="84">
        <f>'Current Month '!C17-'Previous Month '!C17</f>
        <v>-0.78600000000005821</v>
      </c>
      <c r="D17" s="84">
        <f>'Current Month '!D17-'Previous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-0.32699999999999818</v>
      </c>
      <c r="C18" s="84">
        <f>'Current Month '!C18-'Previous Month '!C18</f>
        <v>0.32699999999999818</v>
      </c>
      <c r="D18" s="84">
        <f>'Current Month '!D18-'Previous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0.45900000000006003</v>
      </c>
      <c r="C19" s="84">
        <f>'Current Month '!C19-'Previous Month '!C19</f>
        <v>-0.45900000000006003</v>
      </c>
      <c r="D19" s="84">
        <f>'Current Month '!D19-'Previous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-1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18893971</v>
      </c>
      <c r="C26" s="84">
        <f>'Current Month '!C26-'Previous Month '!C26</f>
        <v>292645965</v>
      </c>
      <c r="D26" s="84">
        <f>'Current Month '!D26-'Previous Month '!D26</f>
        <v>311539936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201165879</v>
      </c>
      <c r="C27" s="84">
        <f>'Current Month '!C27-'Previous Month '!C27</f>
        <v>77982675</v>
      </c>
      <c r="D27" s="84">
        <f>'Current Month '!D27-'Previous Month '!D27</f>
        <v>279148554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220059850</v>
      </c>
      <c r="C28" s="84">
        <f>'Current Month '!C28-'Previous Month '!C28</f>
        <v>370628639.99999976</v>
      </c>
      <c r="D28" s="84">
        <f>'Current Month '!D28-'Previous Month '!D28</f>
        <v>590688490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-4335347</v>
      </c>
      <c r="C30" s="84">
        <f>'Current Month '!C30-'Previous Month '!C30</f>
        <v>18686087</v>
      </c>
      <c r="D30" s="84">
        <f>'Current Month '!D30-'Previous Month '!D30</f>
        <v>14350740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-42737346</v>
      </c>
      <c r="C31" s="84">
        <f>'Current Month '!C31-'Previous Month '!C31</f>
        <v>-68008498</v>
      </c>
      <c r="D31" s="84">
        <f>'Current Month '!D31-'Previous Month '!D31</f>
        <v>-110745844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-47072693</v>
      </c>
      <c r="C32" s="84">
        <f>'Current Month '!C32-'Previous Month '!C32</f>
        <v>-49322411</v>
      </c>
      <c r="D32" s="84">
        <f>'Current Month '!D32-'Previous Month '!D32</f>
        <v>-96395104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1.1523253624552815E-2</v>
      </c>
      <c r="C7" s="108">
        <f>Difference!C7/'Previous Month '!C7</f>
        <v>1.4164561530133526E-2</v>
      </c>
      <c r="D7" s="108">
        <f>Difference!D7/'Previous Month '!D7</f>
        <v>1.230107069794628E-2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-1.1557554788313295E-3</v>
      </c>
      <c r="C8" s="108">
        <f>Difference!C8/'Previous Month '!C8</f>
        <v>-4.6305154796984424E-3</v>
      </c>
      <c r="D8" s="108">
        <f>Difference!D8/'Previous Month '!D8</f>
        <v>-1.4597562608812107E-3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-3.00898684069755E-5</v>
      </c>
      <c r="C9" s="108">
        <f>Difference!C9/'Previous Month '!C9</f>
        <v>9.6735187424425639E-4</v>
      </c>
      <c r="D9" s="108">
        <f>Difference!D9/'Previous Month '!D9</f>
        <v>8.0280923765829466E-5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0.16389802576867038</v>
      </c>
      <c r="C12" s="108">
        <f>Difference!C12/'Previous Month '!C12</f>
        <v>9.1351781759928932E-2</v>
      </c>
      <c r="D12" s="108">
        <f>Difference!D12/'Previous Month '!D12</f>
        <v>9.549291392742687E-2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0.22287422240548183</v>
      </c>
      <c r="C13" s="108">
        <f>Difference!C13/'Previous Month '!C13</f>
        <v>-0.3876569347163778</v>
      </c>
      <c r="D13" s="108">
        <f>Difference!D13/'Previous Month '!D13</f>
        <v>-4.3532889771165546E-2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0.21757709120114543</v>
      </c>
      <c r="C14" s="108">
        <f>Difference!C14/'Previous Month '!C14</f>
        <v>-6.2888872804011814E-2</v>
      </c>
      <c r="D14" s="108">
        <f>Difference!D14/'Previous Month '!D14</f>
        <v>2.5078833213407713E-2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1.0637434023548536E-2</v>
      </c>
      <c r="C17" s="108">
        <f>Difference!C17/'Previous Month '!C17</f>
        <v>-1.3525419528917176E-3</v>
      </c>
      <c r="D17" s="108">
        <f>Difference!D17/'Previous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-3.9898192502067894E-4</v>
      </c>
      <c r="C18" s="108">
        <f>Difference!C18/'Previous Month '!C18</f>
        <v>1.6992132694526047E-3</v>
      </c>
      <c r="D18" s="108">
        <f>Difference!D18/'Previous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5.1372392767131965E-4</v>
      </c>
      <c r="C19" s="108">
        <f>Difference!C19/'Previous Month '!C19</f>
        <v>-5.9335289631198211E-4</v>
      </c>
      <c r="D19" s="108">
        <f>Difference!D19/'Previous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-3.8461538461538464E-2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0.18590092148514578</v>
      </c>
      <c r="C26" s="108">
        <f>Difference!C26/'Previous Month '!C26</f>
        <v>0.21896729462312053</v>
      </c>
      <c r="D26" s="108">
        <f>Difference!D26/'Previous Month '!D26</f>
        <v>0.2166304276281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0.17911263333405497</v>
      </c>
      <c r="C27" s="108">
        <f>Difference!C27/'Previous Month '!C27</f>
        <v>0.15313662797196179</v>
      </c>
      <c r="D27" s="108">
        <f>Difference!D27/'Previous Month '!D27</f>
        <v>0.17100908521668726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0.17967594805865106</v>
      </c>
      <c r="C28" s="108">
        <f>Difference!C28/'Previous Month '!C28</f>
        <v>0.20080453472103751</v>
      </c>
      <c r="D28" s="108">
        <f>Difference!D28/'Previous Month '!D28</f>
        <v>0.19237671363051659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-1.6581542908443232E-2</v>
      </c>
      <c r="C30" s="108">
        <f>Difference!C30/'Previous Month '!C30</f>
        <v>5.8625596682637211E-3</v>
      </c>
      <c r="D30" s="108">
        <f>Difference!D30/'Previous Month '!D30</f>
        <v>4.1610628280125354E-3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-1.4812013540443475E-2</v>
      </c>
      <c r="C31" s="108">
        <f>Difference!C31/'Previous Month '!C31</f>
        <v>-4.6842844339278017E-2</v>
      </c>
      <c r="D31" s="108">
        <f>Difference!D31/'Previous Month '!D31</f>
        <v>-2.5534182627030659E-2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-1.4959038591048931E-2</v>
      </c>
      <c r="C32" s="108">
        <f>Difference!C32/'Previous Month '!C32</f>
        <v>-1.0631654518368545E-2</v>
      </c>
      <c r="D32" s="108">
        <f>Difference!D32/'Previous Month '!D32</f>
        <v>-1.2380605856345792E-2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8.9807586218425578E-2</v>
      </c>
      <c r="C7" s="110">
        <f>'Current Month '!C7/'Current Month '!C9</f>
        <v>0.30176371104131433</v>
      </c>
      <c r="D7" s="110">
        <f>'Current Month '!D7/'Current Month '!D9</f>
        <v>0.11328215587519995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0.91019241378157445</v>
      </c>
      <c r="C8" s="110">
        <f>'Current Month '!C8/'Current Month '!C9</f>
        <v>0.69823628895868572</v>
      </c>
      <c r="D8" s="110">
        <f>'Current Month '!D8/'Current Month '!D9</f>
        <v>0.88671784412480004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8.5858328995498265E-2</v>
      </c>
      <c r="C12" s="110">
        <f>'Current Month '!C12/'Current Month '!C14</f>
        <v>0.78959349984394078</v>
      </c>
      <c r="D12" s="110">
        <f>'Current Month '!D12/'Current Month '!D14</f>
        <v>0.52741832839844227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0.91414167100450172</v>
      </c>
      <c r="C13" s="112">
        <f>'Current Month '!C13/'Current Month '!C14</f>
        <v>0.21040650015605916</v>
      </c>
      <c r="D13" s="112">
        <f>'Current Month '!D13/'Current Month '!D14</f>
        <v>0.47258167160155767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8.3536275008809363E-2</v>
      </c>
      <c r="C17" s="110">
        <f>'Current Month '!C17/'Current Month '!C19</f>
        <v>0.75065805557028675</v>
      </c>
      <c r="D17" s="110">
        <f>'Current Month '!D17/'Current Month '!D19</f>
        <v>0.39292137109593855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0.91646372499119055</v>
      </c>
      <c r="C18" s="112">
        <f>'Current Month '!C18/'Current Month '!C19</f>
        <v>0.24934194442971322</v>
      </c>
      <c r="D18" s="112">
        <f>'Current Month '!D18/'Current Month '!D19</f>
        <v>0.60707862890406139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26</v>
      </c>
      <c r="C22" s="113">
        <f>'Previous Month '!C22</f>
        <v>40</v>
      </c>
      <c r="D22" s="113">
        <f>'Previous Month '!D22</f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8.3421215995457224E-2</v>
      </c>
      <c r="C26" s="110">
        <f>'Current Month '!C26/'Current Month '!C28</f>
        <v>0.73505115128589604</v>
      </c>
      <c r="D26" s="110">
        <f>'Current Month '!D26/'Current Month '!D28</f>
        <v>0.47789606029429438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0.91657878400454273</v>
      </c>
      <c r="C27" s="112">
        <f>'Current Month '!C27/'Current Month '!C28</f>
        <v>0.26494884871410401</v>
      </c>
      <c r="D27" s="112">
        <f>'Current Month '!D27/'Current Month '!D28</f>
        <v>0.52210393970570568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8.2950236276790726E-2</v>
      </c>
      <c r="C30" s="110">
        <f>'Current Month '!C30/'Current Month '!C32</f>
        <v>0.69850300731884996</v>
      </c>
      <c r="D30" s="110">
        <f>'Current Month '!D30/'Current Month '!D32</f>
        <v>0.45037130496714411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0.91704976372320923</v>
      </c>
      <c r="C31" s="110">
        <f>'Current Month '!C31/'Current Month '!C32</f>
        <v>0.3014969926811501</v>
      </c>
      <c r="D31" s="110">
        <f>'Current Month '!D31/'Current Month '!D32</f>
        <v>0.54962869503285583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2023-08-25T15:55:23Z</dcterms:modified>
</cp:coreProperties>
</file>