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2\Differences\"/>
    </mc:Choice>
  </mc:AlternateContent>
  <xr:revisionPtr revIDLastSave="0" documentId="13_ncr:1_{A984F989-4511-43FA-B3A4-9EAE8F23D55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C32" i="1"/>
  <c r="B32" i="1"/>
  <c r="D31" i="1"/>
  <c r="D30" i="1"/>
  <c r="C28" i="1"/>
  <c r="B28" i="1"/>
  <c r="D27" i="1"/>
  <c r="D28" i="1" s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C32" i="2" l="1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C14" i="2"/>
  <c r="B14" i="2"/>
  <c r="D13" i="2"/>
  <c r="D12" i="2"/>
  <c r="D14" i="2" s="1"/>
  <c r="C9" i="2"/>
  <c r="B9" i="2"/>
  <c r="D8" i="2"/>
  <c r="D9" i="2" s="1"/>
  <c r="D7" i="2"/>
  <c r="D28" i="5" l="1"/>
  <c r="C28" i="5"/>
  <c r="B28" i="5"/>
  <c r="D13" i="5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D27" i="5"/>
  <c r="B30" i="5"/>
  <c r="C30" i="5"/>
  <c r="B31" i="5"/>
  <c r="C31" i="5"/>
  <c r="B32" i="5"/>
  <c r="C32" i="5"/>
  <c r="D31" i="5" l="1"/>
  <c r="D32" i="5"/>
  <c r="D30" i="5"/>
  <c r="D26" i="5"/>
  <c r="C26" i="5"/>
  <c r="B26" i="5"/>
  <c r="C27" i="5"/>
  <c r="B27" i="5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<sst xmlns="http://schemas.openxmlformats.org/spreadsheetml/2006/main" count="268" uniqueCount="72">
  <si>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</si>
  <si>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</si>
  <si>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</si>
  <si>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</si>
  <si>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</si>
  <si>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</si>
  <si>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</si>
  <si>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</si>
  <si>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</si>
  <si>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</si>
  <si>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</si>
  <si>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</si>
  <si>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</si>
  <si>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</si>
  <si>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</si>
  <si>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</si>
  <si>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</si>
  <si>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</si>
  <si>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</si>
  <si>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</si>
  <si>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</si>
  <si>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</si>
  <si>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</si>
  <si>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</si>
  <si>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</si>
  <si>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</si>
  <si>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</si>
  <si>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</si>
  <si>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</si>
  <si>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</si>
  <si>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</si>
  <si>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</si>
  <si>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</si>
  <si>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</si>
  <si>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</si>
  <si>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</si>
  <si>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</si>
  <si>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</si>
  <si>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</si>
  <si>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</si>
  <si>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</si>
  <si>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</si>
  <si>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</si>
  <si>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</si>
  <si>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</si>
  <si>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</si>
  <si>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</si>
  <si>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</si>
  <si>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</si>
  <si>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</si>
  <si>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</si>
  <si>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</si>
  <si>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</si>
  <si>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</si>
  <si>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</si>
  <si>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</si>
  <si>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</si>
  <si>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</si>
  <si>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</si>
  <si>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</si>
  <si>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</si>
  <si>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</si>
  <si>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</si>
  <si>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</si>
  <si>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</si>
  <si>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</si>
  <si>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</si>
  <si>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</si>
  <si>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Fuel Resource Mix as reported for the Period June 2020 to May 2021</t>
  </si>
  <si>
    <t>Fuel Resource Mix as reported for the Period June 2021 to May 2022</t>
  </si>
  <si>
    <t>(As of October 28, 2022) October 2022 REPORT</t>
  </si>
  <si>
    <t>(As of November 25, 2022) November 2022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</si>
</sst>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26028</v>
      </c>
      <c r="C7" s="132">
        <v>8492</v>
      </c>
      <c r="D7" s="132">
        <f>SUM(B7:C7)</f>
        <v>34520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271430</v>
      </c>
      <c r="C8" s="133">
        <v>28682</v>
      </c>
      <c r="D8" s="133">
        <f>SUM(B8:C8)</f>
        <v>300112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297458</v>
      </c>
      <c r="C9" s="134">
        <f>SUM(C7:C8)</f>
        <v>37174</v>
      </c>
      <c r="D9" s="134">
        <f>SUM(D7:D8)</f>
        <v>334632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15326730</v>
      </c>
      <c r="C12" s="132">
        <v>226444998</v>
      </c>
      <c r="D12" s="132">
        <f>SUM(B12:C12)</f>
        <v>241771728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173189307</v>
      </c>
      <c r="C13" s="133">
        <v>112734656</v>
      </c>
      <c r="D13" s="133">
        <f>SUM(B13:C13)</f>
        <v>285923963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188516037</v>
      </c>
      <c r="C14" s="134">
        <f>SUM(C12:C13)</f>
        <v>339179654</v>
      </c>
      <c r="D14" s="134">
        <f>SUM(D12:D13)</f>
        <v>527695691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70.304000000000002</v>
      </c>
      <c r="C17" s="136">
        <v>481.51100000000002</v>
      </c>
      <c r="D17" s="136">
        <f>SUM(B17:C17)</f>
        <v>551.81500000000005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810.45100000000002</v>
      </c>
      <c r="C18" s="137">
        <v>288.67200000000003</v>
      </c>
      <c r="D18" s="137">
        <f>SUM(B18:C18)</f>
        <v>1099.123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880.755</v>
      </c>
      <c r="C19" s="138">
        <f>SUM(C17:C18)</f>
        <v>770.18299999999999</v>
      </c>
      <c r="D19" s="138">
        <f>SUM(D17:D18)</f>
        <v>1650.9380000000001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27</v>
      </c>
      <c r="C22" s="139">
        <v>39</v>
      </c>
      <c r="D22" s="139"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/>
      <c r="C23" s="139"/>
      <c r="D23" s="139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257114676</v>
      </c>
      <c r="C26" s="132">
        <v>3019316446</v>
      </c>
      <c r="D26" s="134">
        <f>SUM(B26:C26)</f>
        <v>3276431122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2695484111</v>
      </c>
      <c r="C27" s="133">
        <v>1266620471</v>
      </c>
      <c r="D27" s="134">
        <f>SUM(B27:C27)</f>
        <v>3962104582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2952598787</v>
      </c>
      <c r="C28" s="134">
        <f>SUM(C26:C27)</f>
        <v>4285936917</v>
      </c>
      <c r="D28" s="134">
        <f>SUM(D26:D27)</f>
        <v>7238535704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282333333</v>
      </c>
      <c r="C30" s="132">
        <v>3324230089</v>
      </c>
      <c r="D30" s="132">
        <f>SUM(B30:C30)</f>
        <v>3606563422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2931137824</v>
      </c>
      <c r="C31" s="133">
        <v>1344434265</v>
      </c>
      <c r="D31" s="133">
        <f>SUM(B31:C31)</f>
        <v>4275572089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3213471157</v>
      </c>
      <c r="C32" s="134">
        <f>SUM(C30:C31)</f>
        <v>4668664354</v>
      </c>
      <c r="D32" s="134">
        <f>SUM(D30:D31)</f>
        <v>7882135511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6851</v>
      </c>
      <c r="C38" s="131">
        <v>0.2</v>
      </c>
      <c r="D38" s="130">
        <v>27113</v>
      </c>
      <c r="E38" s="131">
        <v>0.22</v>
      </c>
      <c r="F38" s="130">
        <v>27160</v>
      </c>
      <c r="G38" s="142">
        <v>0.8</v>
      </c>
      <c r="H38" s="130">
        <v>98951</v>
      </c>
      <c r="I38" s="131">
        <v>0.78</v>
      </c>
      <c r="J38" s="130">
        <v>34011</v>
      </c>
      <c r="K38" s="118">
        <f>J38/J45</f>
        <v>0.91135882526327072</v>
      </c>
      <c r="L38" s="130">
        <v>126064</v>
      </c>
      <c r="M38" s="119">
        <f>L38/L45</f>
        <v>0.16368844348993566</v>
      </c>
      <c r="N38" s="5"/>
      <c r="O38" s="64"/>
    </row>
    <row r="39" spans="1:15" ht="15.75" x14ac:dyDescent="0.2">
      <c r="A39" s="14" t="s">
        <v>47</v>
      </c>
      <c r="B39" s="130">
        <v>879</v>
      </c>
      <c r="C39" s="131">
        <v>0.38</v>
      </c>
      <c r="D39" s="130">
        <v>45619</v>
      </c>
      <c r="E39" s="131">
        <v>0.41</v>
      </c>
      <c r="F39" s="130">
        <v>1427</v>
      </c>
      <c r="G39" s="131">
        <v>0.62</v>
      </c>
      <c r="H39" s="130">
        <v>65520</v>
      </c>
      <c r="I39" s="131">
        <v>0.59</v>
      </c>
      <c r="J39" s="130">
        <v>2306</v>
      </c>
      <c r="K39" s="118">
        <f>J39/J45</f>
        <v>6.1791580696160135E-2</v>
      </c>
      <c r="L39" s="130">
        <v>111139</v>
      </c>
      <c r="M39" s="119">
        <f>L39/L45</f>
        <v>0.14430900115043122</v>
      </c>
      <c r="N39" s="5"/>
      <c r="O39" s="64"/>
    </row>
    <row r="40" spans="1:15" ht="15.75" x14ac:dyDescent="0.2">
      <c r="A40" s="14" t="s">
        <v>48</v>
      </c>
      <c r="B40" s="130">
        <v>232</v>
      </c>
      <c r="C40" s="131">
        <v>0.48</v>
      </c>
      <c r="D40" s="130">
        <v>32314</v>
      </c>
      <c r="E40" s="131">
        <v>0.49</v>
      </c>
      <c r="F40" s="130">
        <v>248</v>
      </c>
      <c r="G40" s="131">
        <v>0.52</v>
      </c>
      <c r="H40" s="130">
        <v>33844</v>
      </c>
      <c r="I40" s="131">
        <v>0.51</v>
      </c>
      <c r="J40" s="130">
        <v>480</v>
      </c>
      <c r="K40" s="118">
        <f>J40/J45</f>
        <v>1.2862080977518155E-2</v>
      </c>
      <c r="L40" s="130">
        <v>66158</v>
      </c>
      <c r="M40" s="119">
        <f>L40/L45</f>
        <v>8.5903192381704255E-2</v>
      </c>
      <c r="N40" s="5"/>
      <c r="O40" s="64"/>
    </row>
    <row r="41" spans="1:15" ht="15.75" x14ac:dyDescent="0.2">
      <c r="A41" s="14" t="s">
        <v>49</v>
      </c>
      <c r="B41" s="130">
        <v>88</v>
      </c>
      <c r="C41" s="131">
        <v>0.52</v>
      </c>
      <c r="D41" s="130">
        <v>21761</v>
      </c>
      <c r="E41" s="131">
        <v>0.52</v>
      </c>
      <c r="F41" s="130">
        <v>82</v>
      </c>
      <c r="G41" s="131">
        <v>0.48</v>
      </c>
      <c r="H41" s="130">
        <v>19834</v>
      </c>
      <c r="I41" s="131">
        <v>0.48</v>
      </c>
      <c r="J41" s="130">
        <v>170</v>
      </c>
      <c r="K41" s="118">
        <f>J41/J45</f>
        <v>4.5553203462043463E-3</v>
      </c>
      <c r="L41" s="130">
        <v>41595</v>
      </c>
      <c r="M41" s="119">
        <f>L41/L45</f>
        <v>5.4009239806478253E-2</v>
      </c>
      <c r="N41" s="5"/>
      <c r="O41" s="64"/>
    </row>
    <row r="42" spans="1:15" ht="15.75" x14ac:dyDescent="0.2">
      <c r="A42" s="14" t="s">
        <v>50</v>
      </c>
      <c r="B42" s="130">
        <v>75</v>
      </c>
      <c r="C42" s="131">
        <v>0.71</v>
      </c>
      <c r="D42" s="130">
        <v>26585</v>
      </c>
      <c r="E42" s="131">
        <v>0.72</v>
      </c>
      <c r="F42" s="130">
        <v>30</v>
      </c>
      <c r="G42" s="131">
        <v>0.28999999999999998</v>
      </c>
      <c r="H42" s="130">
        <v>10379</v>
      </c>
      <c r="I42" s="131">
        <v>0.28000000000000003</v>
      </c>
      <c r="J42" s="130">
        <v>105</v>
      </c>
      <c r="K42" s="118">
        <f>J42/J45</f>
        <v>2.8135802138320961E-3</v>
      </c>
      <c r="L42" s="130">
        <v>36964</v>
      </c>
      <c r="M42" s="119">
        <f>L42/L45</f>
        <v>4.7996094247064844E-2</v>
      </c>
      <c r="N42" s="5"/>
      <c r="O42" s="64"/>
    </row>
    <row r="43" spans="1:15" ht="15.75" x14ac:dyDescent="0.2">
      <c r="A43" s="14" t="s">
        <v>51</v>
      </c>
      <c r="B43" s="130">
        <v>30</v>
      </c>
      <c r="C43" s="131">
        <v>0.56999999999999995</v>
      </c>
      <c r="D43" s="130">
        <v>13279</v>
      </c>
      <c r="E43" s="131">
        <v>0.56000000000000005</v>
      </c>
      <c r="F43" s="130">
        <v>23</v>
      </c>
      <c r="G43" s="131">
        <v>0.43</v>
      </c>
      <c r="H43" s="130">
        <v>10532</v>
      </c>
      <c r="I43" s="131">
        <v>0.44</v>
      </c>
      <c r="J43" s="130">
        <v>53</v>
      </c>
      <c r="K43" s="118">
        <f>J43/J45</f>
        <v>1.4201881079342962E-3</v>
      </c>
      <c r="L43" s="130">
        <v>23811</v>
      </c>
      <c r="M43" s="119">
        <f>L43/L45</f>
        <v>3.091751434143656E-2</v>
      </c>
      <c r="N43" s="5"/>
      <c r="O43" s="64"/>
    </row>
    <row r="44" spans="1:15" ht="15.75" x14ac:dyDescent="0.2">
      <c r="A44" s="14" t="s">
        <v>52</v>
      </c>
      <c r="B44" s="130">
        <v>141</v>
      </c>
      <c r="C44" s="131">
        <v>0.73</v>
      </c>
      <c r="D44" s="130">
        <v>314839</v>
      </c>
      <c r="E44" s="131">
        <v>0.86</v>
      </c>
      <c r="F44" s="130">
        <v>53</v>
      </c>
      <c r="G44" s="131">
        <v>0.27</v>
      </c>
      <c r="H44" s="130">
        <v>49576</v>
      </c>
      <c r="I44" s="131">
        <v>0.14000000000000001</v>
      </c>
      <c r="J44" s="130">
        <v>194</v>
      </c>
      <c r="K44" s="118">
        <f>J44/J45</f>
        <v>5.1984243950802542E-3</v>
      </c>
      <c r="L44" s="130">
        <v>364415</v>
      </c>
      <c r="M44" s="119">
        <f>L44/L45</f>
        <v>0.47317651458294918</v>
      </c>
      <c r="N44" s="5"/>
      <c r="O44" s="64"/>
    </row>
    <row r="45" spans="1:15" ht="15.75" x14ac:dyDescent="0.25">
      <c r="A45" s="14" t="s">
        <v>4</v>
      </c>
      <c r="B45" s="135">
        <v>8296</v>
      </c>
      <c r="C45" s="131">
        <v>0.22</v>
      </c>
      <c r="D45" s="135">
        <v>481510</v>
      </c>
      <c r="E45" s="131">
        <v>0.63</v>
      </c>
      <c r="F45" s="135">
        <v>29023</v>
      </c>
      <c r="G45" s="131">
        <v>0.78</v>
      </c>
      <c r="H45" s="135">
        <v>288636</v>
      </c>
      <c r="I45" s="131">
        <v>0.37</v>
      </c>
      <c r="J45" s="135">
        <v>37319</v>
      </c>
      <c r="K45" s="118">
        <f>J45/J45</f>
        <v>1</v>
      </c>
      <c r="L45" s="135">
        <v>770146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69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0.38300000000000001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0.01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3.5999999999999997E-2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34" workbookViewId="0">
      <selection activeCell="L50" sqref="L50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25849</v>
      </c>
      <c r="C7" s="132">
        <v>8488</v>
      </c>
      <c r="D7" s="132">
        <f>SUM(B7:C7)</f>
        <v>34337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271394</v>
      </c>
      <c r="C8" s="133">
        <v>28646</v>
      </c>
      <c r="D8" s="133">
        <f>SUM(B8:C8)</f>
        <v>300040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297243</v>
      </c>
      <c r="C9" s="134">
        <f>SUM(C7:C8)</f>
        <v>37134</v>
      </c>
      <c r="D9" s="134">
        <f>SUM(D7:D8)</f>
        <v>334377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16951377</v>
      </c>
      <c r="C12" s="132">
        <v>247978192</v>
      </c>
      <c r="D12" s="132">
        <f>SUM(B12:C12)</f>
        <v>264929569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179677554</v>
      </c>
      <c r="C13" s="133">
        <v>128972520</v>
      </c>
      <c r="D13" s="133">
        <f>SUM(B13:C13)</f>
        <v>308650074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196628931</v>
      </c>
      <c r="C14" s="134">
        <f>SUM(C12:C13)</f>
        <v>376950712</v>
      </c>
      <c r="D14" s="134">
        <f>SUM(D12:D13)</f>
        <v>573579643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69.754999999999995</v>
      </c>
      <c r="C17" s="136">
        <v>458.029</v>
      </c>
      <c r="D17" s="136">
        <f>SUM(B17:C17)</f>
        <v>527.78399999999999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810.33</v>
      </c>
      <c r="C18" s="137">
        <v>312.19099999999997</v>
      </c>
      <c r="D18" s="137">
        <f>SUM(B18:C18)</f>
        <v>1122.521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880.08500000000004</v>
      </c>
      <c r="C19" s="138">
        <f>SUM(C17:C18)</f>
        <v>770.22</v>
      </c>
      <c r="D19" s="138">
        <f>SUM(D17:D18)</f>
        <v>1650.3049999999998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27</v>
      </c>
      <c r="C22" s="139">
        <v>39</v>
      </c>
      <c r="D22" s="139">
        <v>43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241787946</v>
      </c>
      <c r="C26" s="132">
        <v>2792871448</v>
      </c>
      <c r="D26" s="134">
        <f>SUM(B26:C26)</f>
        <v>3034659394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2522294804</v>
      </c>
      <c r="C27" s="133">
        <v>1153885815</v>
      </c>
      <c r="D27" s="134">
        <f>SUM(B27:C27)</f>
        <v>3676180619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2764082750</v>
      </c>
      <c r="C28" s="134">
        <f>SUM(C26:C27)</f>
        <v>3946757263</v>
      </c>
      <c r="D28" s="134">
        <f>SUM(D26:D27)</f>
        <v>6710840013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285658510</v>
      </c>
      <c r="C30" s="132">
        <v>3384542199</v>
      </c>
      <c r="D30" s="132">
        <f>SUM(B30:C30)</f>
        <v>3670200709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2937578477</v>
      </c>
      <c r="C31" s="133">
        <v>1297821881</v>
      </c>
      <c r="D31" s="133">
        <f>SUM(B31:C31)</f>
        <v>4235400358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3223236987</v>
      </c>
      <c r="C32" s="134">
        <f>SUM(C30:C31)</f>
        <v>4682364080</v>
      </c>
      <c r="D32" s="134">
        <f>SUM(D30:D31)</f>
        <v>7905601067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6855</v>
      </c>
      <c r="C38" s="131">
        <v>0.2</v>
      </c>
      <c r="D38" s="130">
        <v>27219</v>
      </c>
      <c r="E38" s="131">
        <v>0.22</v>
      </c>
      <c r="F38" s="130">
        <v>27100</v>
      </c>
      <c r="G38" s="142">
        <v>0.8</v>
      </c>
      <c r="H38" s="130">
        <v>98123</v>
      </c>
      <c r="I38" s="131">
        <v>0.78</v>
      </c>
      <c r="J38" s="130">
        <v>33955</v>
      </c>
      <c r="K38" s="118">
        <f>J38/J45</f>
        <v>0.9111767073661613</v>
      </c>
      <c r="L38" s="130">
        <v>125342</v>
      </c>
      <c r="M38" s="119">
        <f>L38/L45</f>
        <v>0.16274314026666389</v>
      </c>
      <c r="N38" s="3"/>
      <c r="O38" s="2"/>
    </row>
    <row r="39" spans="1:15" ht="15.75" x14ac:dyDescent="0.2">
      <c r="A39" s="14" t="s">
        <v>47</v>
      </c>
      <c r="B39" s="130">
        <v>875</v>
      </c>
      <c r="C39" s="131">
        <v>0.38</v>
      </c>
      <c r="D39" s="130">
        <v>45388</v>
      </c>
      <c r="E39" s="131">
        <v>0.41</v>
      </c>
      <c r="F39" s="130">
        <v>1431</v>
      </c>
      <c r="G39" s="131">
        <v>0.62</v>
      </c>
      <c r="H39" s="130">
        <v>65761</v>
      </c>
      <c r="I39" s="131">
        <v>0.59</v>
      </c>
      <c r="J39" s="130">
        <v>2306</v>
      </c>
      <c r="K39" s="118">
        <f>J39/J45</f>
        <v>6.1881121695961355E-2</v>
      </c>
      <c r="L39" s="130">
        <v>111149</v>
      </c>
      <c r="M39" s="119">
        <f>L39/L45</f>
        <v>0.14431505239663819</v>
      </c>
      <c r="N39" s="3"/>
      <c r="O39" s="2"/>
    </row>
    <row r="40" spans="1:15" ht="15.75" x14ac:dyDescent="0.2">
      <c r="A40" s="14" t="s">
        <v>48</v>
      </c>
      <c r="B40" s="130">
        <v>231</v>
      </c>
      <c r="C40" s="131">
        <v>0.48</v>
      </c>
      <c r="D40" s="130">
        <v>32153</v>
      </c>
      <c r="E40" s="131">
        <v>0.48</v>
      </c>
      <c r="F40" s="130">
        <v>250</v>
      </c>
      <c r="G40" s="131">
        <v>0.52</v>
      </c>
      <c r="H40" s="130">
        <v>34165</v>
      </c>
      <c r="I40" s="131">
        <v>0.52</v>
      </c>
      <c r="J40" s="130">
        <v>481</v>
      </c>
      <c r="K40" s="118">
        <f>J40/J45</f>
        <v>1.2907554005098618E-2</v>
      </c>
      <c r="L40" s="130">
        <v>66318</v>
      </c>
      <c r="M40" s="119">
        <f>L40/L45</f>
        <v>8.6106808381904043E-2</v>
      </c>
      <c r="N40" s="3"/>
      <c r="O40" s="2"/>
    </row>
    <row r="41" spans="1:15" ht="15.75" x14ac:dyDescent="0.2">
      <c r="A41" s="14" t="s">
        <v>49</v>
      </c>
      <c r="B41" s="130">
        <v>89</v>
      </c>
      <c r="C41" s="131">
        <v>0.52</v>
      </c>
      <c r="D41" s="130">
        <v>22039</v>
      </c>
      <c r="E41" s="131">
        <v>0.53</v>
      </c>
      <c r="F41" s="130">
        <v>81</v>
      </c>
      <c r="G41" s="131">
        <v>0.48</v>
      </c>
      <c r="H41" s="130">
        <v>19556</v>
      </c>
      <c r="I41" s="131">
        <v>0.47</v>
      </c>
      <c r="J41" s="130">
        <v>170</v>
      </c>
      <c r="K41" s="118">
        <f>J41/J45</f>
        <v>4.5619213739433789E-3</v>
      </c>
      <c r="L41" s="130">
        <v>41595</v>
      </c>
      <c r="M41" s="119">
        <f>L41/L45</f>
        <v>5.4006645173939181E-2</v>
      </c>
      <c r="N41" s="3"/>
      <c r="O41" s="2"/>
    </row>
    <row r="42" spans="1:15" ht="15.75" x14ac:dyDescent="0.2">
      <c r="A42" s="14" t="s">
        <v>50</v>
      </c>
      <c r="B42" s="130">
        <v>75</v>
      </c>
      <c r="C42" s="131">
        <v>0.71</v>
      </c>
      <c r="D42" s="130">
        <v>26585</v>
      </c>
      <c r="E42" s="131">
        <v>0.72</v>
      </c>
      <c r="F42" s="130">
        <v>30</v>
      </c>
      <c r="G42" s="131">
        <v>0.28999999999999998</v>
      </c>
      <c r="H42" s="130">
        <v>10379</v>
      </c>
      <c r="I42" s="131">
        <v>0.28000000000000003</v>
      </c>
      <c r="J42" s="130">
        <v>105</v>
      </c>
      <c r="K42" s="118">
        <f>J42/J45</f>
        <v>2.8176573192003219E-3</v>
      </c>
      <c r="L42" s="130">
        <v>36964</v>
      </c>
      <c r="M42" s="119">
        <f>L42/L45</f>
        <v>4.7993788489229181E-2</v>
      </c>
      <c r="N42" s="3"/>
      <c r="O42" s="2"/>
    </row>
    <row r="43" spans="1:15" ht="15.75" x14ac:dyDescent="0.2">
      <c r="A43" s="14" t="s">
        <v>51</v>
      </c>
      <c r="B43" s="130">
        <v>30</v>
      </c>
      <c r="C43" s="131">
        <v>0.56999999999999995</v>
      </c>
      <c r="D43" s="130">
        <v>13279</v>
      </c>
      <c r="E43" s="131">
        <v>0.56000000000000005</v>
      </c>
      <c r="F43" s="130">
        <v>23</v>
      </c>
      <c r="G43" s="131">
        <v>0.43</v>
      </c>
      <c r="H43" s="130">
        <v>10532</v>
      </c>
      <c r="I43" s="131">
        <v>0.44</v>
      </c>
      <c r="J43" s="130">
        <v>53</v>
      </c>
      <c r="K43" s="118">
        <f>J43/J45</f>
        <v>1.4222460754058769E-3</v>
      </c>
      <c r="L43" s="130">
        <v>23811</v>
      </c>
      <c r="M43" s="119">
        <f>L43/L45</f>
        <v>3.0916029047641923E-2</v>
      </c>
      <c r="N43" s="3"/>
      <c r="O43" s="2"/>
    </row>
    <row r="44" spans="1:15" ht="15.75" x14ac:dyDescent="0.2">
      <c r="A44" s="14" t="s">
        <v>52</v>
      </c>
      <c r="B44" s="130">
        <v>138</v>
      </c>
      <c r="C44" s="131">
        <v>0.71</v>
      </c>
      <c r="D44" s="130">
        <v>291363</v>
      </c>
      <c r="E44" s="131">
        <v>0.8</v>
      </c>
      <c r="F44" s="130">
        <v>57</v>
      </c>
      <c r="G44" s="131">
        <v>0.28999999999999998</v>
      </c>
      <c r="H44" s="130">
        <v>73641</v>
      </c>
      <c r="I44" s="131">
        <v>0.2</v>
      </c>
      <c r="J44" s="130">
        <v>195</v>
      </c>
      <c r="K44" s="118">
        <f>J44/J45</f>
        <v>5.2327921642291693E-3</v>
      </c>
      <c r="L44" s="130">
        <v>365004</v>
      </c>
      <c r="M44" s="119">
        <f>L44/L45</f>
        <v>0.47391853624398356</v>
      </c>
      <c r="N44" s="3"/>
      <c r="O44" s="2"/>
    </row>
    <row r="45" spans="1:15" ht="15.75" x14ac:dyDescent="0.25">
      <c r="A45" s="14" t="s">
        <v>4</v>
      </c>
      <c r="B45" s="135">
        <v>8293</v>
      </c>
      <c r="C45" s="131">
        <v>0.22</v>
      </c>
      <c r="D45" s="135">
        <v>458026</v>
      </c>
      <c r="E45" s="131">
        <v>0.59</v>
      </c>
      <c r="F45" s="135">
        <v>28972</v>
      </c>
      <c r="G45" s="131">
        <v>0.78</v>
      </c>
      <c r="H45" s="135">
        <v>312157</v>
      </c>
      <c r="I45" s="131">
        <v>0.41</v>
      </c>
      <c r="J45" s="135">
        <v>37265</v>
      </c>
      <c r="K45" s="118">
        <f>J45/J45</f>
        <v>1</v>
      </c>
      <c r="L45" s="135">
        <v>770183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6" t="s">
        <v>68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179</v>
      </c>
      <c r="C7" s="84">
        <f>'Current Month '!C7-'Previous Month '!C7</f>
        <v>4</v>
      </c>
      <c r="D7" s="84">
        <f>'Current Month '!D7-'Previous Month '!D7</f>
        <v>183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36</v>
      </c>
      <c r="C8" s="84">
        <f>'Current Month '!C8-'Previous Month '!C8</f>
        <v>36</v>
      </c>
      <c r="D8" s="84">
        <f>'Current Month '!D8-'Previous Month '!D8</f>
        <v>72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215</v>
      </c>
      <c r="C9" s="84">
        <f>'Current Month '!C9-'Previous Month '!C9</f>
        <v>40</v>
      </c>
      <c r="D9" s="84">
        <f>'Current Month '!D9-'Previous Month '!D9</f>
        <v>255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-1624647</v>
      </c>
      <c r="C12" s="84">
        <f>'Current Month '!C12-'Previous Month '!C12</f>
        <v>-21533194</v>
      </c>
      <c r="D12" s="84">
        <f>'Current Month '!D12-'Previous Month '!D12</f>
        <v>-23157841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-6488247</v>
      </c>
      <c r="C13" s="84">
        <f>'Current Month '!C13-'Previous Month '!C13</f>
        <v>-16237864</v>
      </c>
      <c r="D13" s="84">
        <f>'Current Month '!D13-'Previous Month '!D13</f>
        <v>-22726111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-8112894</v>
      </c>
      <c r="C14" s="84">
        <f>'Current Month '!C14-'Previous Month '!C14</f>
        <v>-37771058</v>
      </c>
      <c r="D14" s="84">
        <f>'Current Month '!D14-'Previous Month '!D14</f>
        <v>-45883952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0.54900000000000659</v>
      </c>
      <c r="C17" s="84">
        <f>'Current Month '!C17-'Previous Month '!C17</f>
        <v>23.482000000000028</v>
      </c>
      <c r="D17" s="84">
        <f>'Current Month '!D17-'Previous Month '!D17</f>
        <v>24.031000000000063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0.1209999999999809</v>
      </c>
      <c r="C18" s="84">
        <f>'Current Month '!C18-'Previous Month '!C18</f>
        <v>-23.518999999999949</v>
      </c>
      <c r="D18" s="84">
        <f>'Current Month '!D18-'Previous Month '!D18</f>
        <v>-23.397999999999911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0.66999999999995907</v>
      </c>
      <c r="C19" s="84">
        <f>'Current Month '!C19-'Previous Month '!C19</f>
        <v>-3.7000000000034561E-2</v>
      </c>
      <c r="D19" s="84">
        <f>'Current Month '!D19-'Previous Month '!D19</f>
        <v>0.63300000000026557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15326730</v>
      </c>
      <c r="C26" s="84">
        <f>'Current Month '!C26-'Previous Month '!C26</f>
        <v>226444998</v>
      </c>
      <c r="D26" s="84">
        <f>'Current Month '!D26-'Previous Month '!D26</f>
        <v>241771728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173189307</v>
      </c>
      <c r="C27" s="84">
        <f>'Current Month '!C27-'Previous Month '!C27</f>
        <v>112734656</v>
      </c>
      <c r="D27" s="84">
        <f>'Current Month '!D27-'Previous Month '!D27</f>
        <v>285923963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188516037</v>
      </c>
      <c r="C28" s="84">
        <f>'Current Month '!C28-'Previous Month '!C28</f>
        <v>339179654</v>
      </c>
      <c r="D28" s="84">
        <f>'Current Month '!D28-'Previous Month '!D28</f>
        <v>527695691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-3325177</v>
      </c>
      <c r="C30" s="84">
        <f>'Current Month '!C30-'Previous Month '!C30</f>
        <v>-60312110</v>
      </c>
      <c r="D30" s="84">
        <f>'Current Month '!D30-'Previous Month '!D30</f>
        <v>-63637287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-6440653</v>
      </c>
      <c r="C31" s="84">
        <f>'Current Month '!C31-'Previous Month '!C31</f>
        <v>46612384</v>
      </c>
      <c r="D31" s="84">
        <f>'Current Month '!D31-'Previous Month '!D31</f>
        <v>40171731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-9765830</v>
      </c>
      <c r="C32" s="84">
        <f>'Current Month '!C32-'Previous Month '!C32</f>
        <v>-13699726</v>
      </c>
      <c r="D32" s="84">
        <f>'Current Month '!D32-'Previous Month '!D32</f>
        <v>-23465556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6.9248326821153621E-3</v>
      </c>
      <c r="C7" s="108">
        <f>Difference!C7/'Previous Month '!C7</f>
        <v>4.71253534401508E-4</v>
      </c>
      <c r="D7" s="108">
        <f>Difference!D7/'Previous Month '!D7</f>
        <v>5.3295279144945683E-3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1.3264847417407901E-4</v>
      </c>
      <c r="C8" s="108">
        <f>Difference!C8/'Previous Month '!C8</f>
        <v>1.2567199609020458E-3</v>
      </c>
      <c r="D8" s="108">
        <f>Difference!D8/'Previous Month '!D8</f>
        <v>2.3996800426609785E-4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7.2331392160622792E-4</v>
      </c>
      <c r="C9" s="108">
        <f>Difference!C9/'Previous Month '!C9</f>
        <v>1.0771799429094631E-3</v>
      </c>
      <c r="D9" s="108">
        <f>Difference!D9/'Previous Month '!D9</f>
        <v>7.6261226101077524E-4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-9.5841594461618079E-2</v>
      </c>
      <c r="C12" s="108">
        <f>Difference!C12/'Previous Month '!C12</f>
        <v>-8.6835031041761934E-2</v>
      </c>
      <c r="D12" s="108">
        <f>Difference!D12/'Previous Month '!D12</f>
        <v>-8.7411311192674007E-2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-3.6110503819525505E-2</v>
      </c>
      <c r="C13" s="108">
        <f>Difference!C13/'Previous Month '!C13</f>
        <v>-0.12590173472612615</v>
      </c>
      <c r="D13" s="108">
        <f>Difference!D13/'Previous Month '!D13</f>
        <v>-7.3630667588953827E-2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-4.1259920189465914E-2</v>
      </c>
      <c r="C14" s="108">
        <f>Difference!C14/'Previous Month '!C14</f>
        <v>-0.10020158285309194</v>
      </c>
      <c r="D14" s="108">
        <f>Difference!D14/'Previous Month '!D14</f>
        <v>-7.9995781858666834E-2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7.8704035553007895E-3</v>
      </c>
      <c r="C17" s="108">
        <f>Difference!C17/'Previous Month '!C17</f>
        <v>5.1267496162906774E-2</v>
      </c>
      <c r="D17" s="108">
        <f>Difference!D17/'Previous Month '!D17</f>
        <v>4.5531884255680471E-2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1.4932188120886662E-4</v>
      </c>
      <c r="C18" s="108">
        <f>Difference!C18/'Previous Month '!C18</f>
        <v>-7.5335291536270901E-2</v>
      </c>
      <c r="D18" s="108">
        <f>Difference!D18/'Previous Month '!D18</f>
        <v>-2.0844153472407118E-2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7.6129010266049195E-4</v>
      </c>
      <c r="C19" s="108">
        <f>Difference!C19/'Previous Month '!C19</f>
        <v>-4.8038222845465656E-5</v>
      </c>
      <c r="D19" s="108">
        <f>Difference!D19/'Previous Month '!D19</f>
        <v>3.8356546214200749E-4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6.3389140168302688E-2</v>
      </c>
      <c r="C26" s="108">
        <f>Difference!C26/'Previous Month '!C26</f>
        <v>8.1079635141158846E-2</v>
      </c>
      <c r="D26" s="108">
        <f>Difference!D26/'Previous Month '!D26</f>
        <v>7.9670136450245718E-2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6.8663388088238714E-2</v>
      </c>
      <c r="C27" s="108">
        <f>Difference!C27/'Previous Month '!C27</f>
        <v>9.7700010290879602E-2</v>
      </c>
      <c r="D27" s="108">
        <f>Difference!D27/'Previous Month '!D27</f>
        <v>7.7777452370601269E-2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6.8202023618865973E-2</v>
      </c>
      <c r="C28" s="108">
        <f>Difference!C28/'Previous Month '!C28</f>
        <v>8.5938817970827919E-2</v>
      </c>
      <c r="D28" s="108">
        <f>Difference!D28/'Previous Month '!D28</f>
        <v>7.8633329058324555E-2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-1.1640391879100679E-2</v>
      </c>
      <c r="C30" s="108">
        <f>Difference!C30/'Previous Month '!C30</f>
        <v>-1.7819872364959691E-2</v>
      </c>
      <c r="D30" s="108">
        <f>Difference!D30/'Previous Month '!D30</f>
        <v>-1.7338911968478941E-2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-2.1925041493963808E-3</v>
      </c>
      <c r="C31" s="108">
        <f>Difference!C31/'Previous Month '!C31</f>
        <v>3.5915856160541958E-2</v>
      </c>
      <c r="D31" s="108">
        <f>Difference!D31/'Previous Month '!D31</f>
        <v>9.4847541210884515E-3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-3.029820655256709E-3</v>
      </c>
      <c r="C32" s="108">
        <f>Difference!C32/'Previous Month '!C32</f>
        <v>-2.9258139191944252E-3</v>
      </c>
      <c r="D32" s="108">
        <f>Difference!D32/'Previous Month '!D32</f>
        <v>-2.968219089368325E-3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L27" sqref="L27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8.7501428773137727E-2</v>
      </c>
      <c r="C7" s="110">
        <f>'Current Month '!C7/'Current Month '!C9</f>
        <v>0.2284392317210954</v>
      </c>
      <c r="D7" s="110">
        <f>'Current Month '!D7/'Current Month '!D9</f>
        <v>0.10315809605775897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0.91249857122686229</v>
      </c>
      <c r="C8" s="110">
        <f>'Current Month '!C8/'Current Month '!C9</f>
        <v>0.77156076827890463</v>
      </c>
      <c r="D8" s="110">
        <f>'Current Month '!D8/'Current Month '!D9</f>
        <v>0.89684190394224106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8.1301995543222677E-2</v>
      </c>
      <c r="C12" s="110">
        <f>'Current Month '!C12/'Current Month '!C14</f>
        <v>0.66762553510948508</v>
      </c>
      <c r="D12" s="110">
        <f>'Current Month '!D12/'Current Month '!D14</f>
        <v>0.45816506013500874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0.9186980044567773</v>
      </c>
      <c r="C13" s="112">
        <f>'Current Month '!C13/'Current Month '!C14</f>
        <v>0.33237446489051492</v>
      </c>
      <c r="D13" s="112">
        <f>'Current Month '!D13/'Current Month '!D14</f>
        <v>0.54183493986499121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7.9822425078483805E-2</v>
      </c>
      <c r="C17" s="110">
        <f>'Current Month '!C17/'Current Month '!C19</f>
        <v>0.6251903768325191</v>
      </c>
      <c r="D17" s="110">
        <f>'Current Month '!D17/'Current Month '!D19</f>
        <v>0.33424332106959803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0.92017757492151619</v>
      </c>
      <c r="C18" s="112">
        <f>'Current Month '!C18/'Current Month '!C19</f>
        <v>0.37480962316748101</v>
      </c>
      <c r="D18" s="112">
        <f>'Current Month '!D18/'Current Month '!D19</f>
        <v>0.66575667893040202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27</v>
      </c>
      <c r="C22" s="113">
        <f>'Previous Month '!C22</f>
        <v>39</v>
      </c>
      <c r="D22" s="113">
        <f>'Previous Month '!D22</f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8.7080803911472993E-2</v>
      </c>
      <c r="C26" s="110">
        <f>'Current Month '!C26/'Current Month '!C28</f>
        <v>0.70447057538901248</v>
      </c>
      <c r="D26" s="110">
        <f>'Current Month '!D26/'Current Month '!D28</f>
        <v>0.45263728134813935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0.91291919608852701</v>
      </c>
      <c r="C27" s="112">
        <f>'Current Month '!C27/'Current Month '!C28</f>
        <v>0.29552942461098758</v>
      </c>
      <c r="D27" s="112">
        <f>'Current Month '!D27/'Current Month '!D28</f>
        <v>0.54736271865186059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8.7859302046319879E-2</v>
      </c>
      <c r="C30" s="110">
        <f>'Current Month '!C30/'Current Month '!C32</f>
        <v>0.71203021612634865</v>
      </c>
      <c r="D30" s="110">
        <f>'Current Month '!D30/'Current Month '!D32</f>
        <v>0.45756171242765631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0.91214069795368014</v>
      </c>
      <c r="C31" s="110">
        <f>'Current Month '!C31/'Current Month '!C32</f>
        <v>0.28796978387365135</v>
      </c>
      <c r="D31" s="110">
        <f>'Current Month '!D31/'Current Month '!D32</f>
        <v>0.54243828757234369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6855</v>
      </c>
      <c r="C38" s="131">
        <v>0.2</v>
      </c>
      <c r="D38" s="130">
        <v>27219</v>
      </c>
      <c r="E38" s="131">
        <v>0.22</v>
      </c>
      <c r="F38" s="130">
        <v>27100</v>
      </c>
      <c r="G38" s="142">
        <v>0.8</v>
      </c>
      <c r="H38" s="130">
        <v>98123</v>
      </c>
      <c r="I38" s="131">
        <v>0.78</v>
      </c>
      <c r="J38" s="130">
        <v>33955</v>
      </c>
      <c r="K38" s="118">
        <f>J38/J45</f>
        <v>0.9111767073661613</v>
      </c>
      <c r="L38" s="130">
        <v>125342</v>
      </c>
      <c r="M38" s="119">
        <f>L38/L45</f>
        <v>0.16274314026666389</v>
      </c>
      <c r="N38" s="5"/>
      <c r="O38" s="64"/>
    </row>
    <row r="39" spans="1:15" ht="15.75" x14ac:dyDescent="0.2">
      <c r="A39" s="14" t="s">
        <v>47</v>
      </c>
      <c r="B39" s="130">
        <v>875</v>
      </c>
      <c r="C39" s="131">
        <v>0.38</v>
      </c>
      <c r="D39" s="130">
        <v>45388</v>
      </c>
      <c r="E39" s="131">
        <v>0.41</v>
      </c>
      <c r="F39" s="130">
        <v>1431</v>
      </c>
      <c r="G39" s="131">
        <v>0.62</v>
      </c>
      <c r="H39" s="130">
        <v>65761</v>
      </c>
      <c r="I39" s="131">
        <v>0.59</v>
      </c>
      <c r="J39" s="130">
        <v>2306</v>
      </c>
      <c r="K39" s="118">
        <f>J39/J45</f>
        <v>6.1881121695961355E-2</v>
      </c>
      <c r="L39" s="130">
        <v>111149</v>
      </c>
      <c r="M39" s="119">
        <f>L39/L45</f>
        <v>0.14431505239663819</v>
      </c>
      <c r="N39" s="5"/>
      <c r="O39" s="64"/>
    </row>
    <row r="40" spans="1:15" ht="15.75" x14ac:dyDescent="0.2">
      <c r="A40" s="14" t="s">
        <v>48</v>
      </c>
      <c r="B40" s="130">
        <v>231</v>
      </c>
      <c r="C40" s="131">
        <v>0.48</v>
      </c>
      <c r="D40" s="130">
        <v>32153</v>
      </c>
      <c r="E40" s="131">
        <v>0.48</v>
      </c>
      <c r="F40" s="130">
        <v>250</v>
      </c>
      <c r="G40" s="131">
        <v>0.52</v>
      </c>
      <c r="H40" s="130">
        <v>34165</v>
      </c>
      <c r="I40" s="131">
        <v>0.52</v>
      </c>
      <c r="J40" s="130">
        <v>481</v>
      </c>
      <c r="K40" s="118">
        <f>J40/J45</f>
        <v>1.2907554005098618E-2</v>
      </c>
      <c r="L40" s="130">
        <v>66318</v>
      </c>
      <c r="M40" s="119">
        <f>L40/L45</f>
        <v>8.6106808381904043E-2</v>
      </c>
      <c r="N40" s="5"/>
      <c r="O40" s="64"/>
    </row>
    <row r="41" spans="1:15" ht="15.75" x14ac:dyDescent="0.2">
      <c r="A41" s="14" t="s">
        <v>49</v>
      </c>
      <c r="B41" s="130">
        <v>89</v>
      </c>
      <c r="C41" s="131">
        <v>0.52</v>
      </c>
      <c r="D41" s="130">
        <v>22039</v>
      </c>
      <c r="E41" s="131">
        <v>0.53</v>
      </c>
      <c r="F41" s="130">
        <v>81</v>
      </c>
      <c r="G41" s="131">
        <v>0.48</v>
      </c>
      <c r="H41" s="130">
        <v>19556</v>
      </c>
      <c r="I41" s="131">
        <v>0.47</v>
      </c>
      <c r="J41" s="130">
        <v>170</v>
      </c>
      <c r="K41" s="118">
        <f>J41/J45</f>
        <v>4.5619213739433789E-3</v>
      </c>
      <c r="L41" s="130">
        <v>41595</v>
      </c>
      <c r="M41" s="119">
        <f>L41/L45</f>
        <v>5.4006645173939181E-2</v>
      </c>
      <c r="N41" s="5"/>
      <c r="O41" s="64"/>
    </row>
    <row r="42" spans="1:15" ht="15.75" x14ac:dyDescent="0.2">
      <c r="A42" s="14" t="s">
        <v>50</v>
      </c>
      <c r="B42" s="130">
        <v>75</v>
      </c>
      <c r="C42" s="131">
        <v>0.71</v>
      </c>
      <c r="D42" s="130">
        <v>26585</v>
      </c>
      <c r="E42" s="131">
        <v>0.72</v>
      </c>
      <c r="F42" s="130">
        <v>30</v>
      </c>
      <c r="G42" s="131">
        <v>0.28999999999999998</v>
      </c>
      <c r="H42" s="130">
        <v>10379</v>
      </c>
      <c r="I42" s="131">
        <v>0.28000000000000003</v>
      </c>
      <c r="J42" s="130">
        <v>105</v>
      </c>
      <c r="K42" s="118">
        <f>J42/J45</f>
        <v>2.8176573192003219E-3</v>
      </c>
      <c r="L42" s="130">
        <v>36964</v>
      </c>
      <c r="M42" s="119">
        <f>L42/L45</f>
        <v>4.7993788489229181E-2</v>
      </c>
      <c r="N42" s="5"/>
      <c r="O42" s="64"/>
    </row>
    <row r="43" spans="1:15" ht="15.75" x14ac:dyDescent="0.2">
      <c r="A43" s="14" t="s">
        <v>51</v>
      </c>
      <c r="B43" s="130">
        <v>30</v>
      </c>
      <c r="C43" s="131">
        <v>0.56999999999999995</v>
      </c>
      <c r="D43" s="130">
        <v>13279</v>
      </c>
      <c r="E43" s="131">
        <v>0.56000000000000005</v>
      </c>
      <c r="F43" s="130">
        <v>23</v>
      </c>
      <c r="G43" s="131">
        <v>0.43</v>
      </c>
      <c r="H43" s="130">
        <v>10532</v>
      </c>
      <c r="I43" s="131">
        <v>0.44</v>
      </c>
      <c r="J43" s="130">
        <v>53</v>
      </c>
      <c r="K43" s="118">
        <f>J43/J45</f>
        <v>1.4222460754058769E-3</v>
      </c>
      <c r="L43" s="130">
        <v>23811</v>
      </c>
      <c r="M43" s="119">
        <f>L43/L45</f>
        <v>3.0916029047641923E-2</v>
      </c>
      <c r="N43" s="5"/>
      <c r="O43" s="64"/>
    </row>
    <row r="44" spans="1:15" ht="15.75" x14ac:dyDescent="0.2">
      <c r="A44" s="14" t="s">
        <v>52</v>
      </c>
      <c r="B44" s="130">
        <v>138</v>
      </c>
      <c r="C44" s="131">
        <v>0.71</v>
      </c>
      <c r="D44" s="130">
        <v>291363</v>
      </c>
      <c r="E44" s="131">
        <v>0.8</v>
      </c>
      <c r="F44" s="130">
        <v>57</v>
      </c>
      <c r="G44" s="131">
        <v>0.28999999999999998</v>
      </c>
      <c r="H44" s="130">
        <v>73641</v>
      </c>
      <c r="I44" s="131">
        <v>0.2</v>
      </c>
      <c r="J44" s="130">
        <v>195</v>
      </c>
      <c r="K44" s="118">
        <f>J44/J45</f>
        <v>5.2327921642291693E-3</v>
      </c>
      <c r="L44" s="130">
        <v>365004</v>
      </c>
      <c r="M44" s="119">
        <f>L44/L45</f>
        <v>0.47391853624398356</v>
      </c>
      <c r="N44" s="5"/>
      <c r="O44" s="64"/>
    </row>
    <row r="45" spans="1:15" ht="15.75" x14ac:dyDescent="0.25">
      <c r="A45" s="14" t="s">
        <v>4</v>
      </c>
      <c r="B45" s="135">
        <v>8293</v>
      </c>
      <c r="C45" s="131">
        <v>0.22</v>
      </c>
      <c r="D45" s="135">
        <v>458026</v>
      </c>
      <c r="E45" s="131">
        <v>0.59</v>
      </c>
      <c r="F45" s="135">
        <v>28972</v>
      </c>
      <c r="G45" s="131">
        <v>0.78</v>
      </c>
      <c r="H45" s="135">
        <v>312157</v>
      </c>
      <c r="I45" s="131">
        <v>0.41</v>
      </c>
      <c r="J45" s="135">
        <v>37265</v>
      </c>
      <c r="K45" s="118">
        <f>J45/J45</f>
        <v>1</v>
      </c>
      <c r="L45" s="135">
        <v>770183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6" t="s">
        <v>66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2023-01-31T19:33:54Z</dcterms:modified>
</cp:coreProperties>
</file>