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43246D7C-6E07-45C9-A1F8-088DB4BE4CC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D28" i="5" l="1"/>
  <c r="C28" i="5"/>
  <c r="B28" i="5"/>
  <c r="D13" i="5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D27" i="5"/>
  <c r="B30" i="5"/>
  <c r="C30" i="5"/>
  <c r="B31" i="5"/>
  <c r="C31" i="5"/>
  <c r="B32" i="5"/>
  <c r="C32" i="5"/>
  <c r="D31" i="5" l="1"/>
  <c r="D32" i="5"/>
  <c r="D30" i="5"/>
  <c r="D26" i="5"/>
  <c r="C26" i="5"/>
  <c r="B26" i="5"/>
  <c r="C27" i="5"/>
  <c r="B27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<sst xmlns="http://schemas.openxmlformats.org/spreadsheetml/2006/main" count="268" uniqueCount="72">
  <si>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</si>
  <si>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</si>
  <si>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</si>
  <si>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</si>
  <si>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</si>
  <si>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</si>
  <si>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</si>
  <si>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</si>
  <si>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</si>
  <si>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</si>
  <si>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</si>
  <si>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</si>
  <si>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</si>
  <si>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</si>
  <si>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</si>
  <si>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</si>
  <si>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</si>
  <si>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</si>
  <si>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</si>
  <si>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</si>
  <si>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</si>
  <si>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</si>
  <si>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</si>
  <si>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</si>
  <si>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</si>
  <si>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</si>
  <si>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</si>
  <si>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</si>
  <si>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</si>
  <si>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</si>
  <si>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</si>
  <si>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</si>
  <si>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</si>
  <si>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</si>
  <si>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</si>
  <si>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</si>
  <si>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</si>
  <si>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</si>
  <si>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</si>
  <si>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</si>
  <si>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</si>
  <si>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</si>
  <si>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</si>
  <si>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</si>
  <si>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</si>
  <si>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</si>
  <si>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</si>
  <si>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</si>
  <si>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</si>
  <si>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</si>
  <si>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</si>
  <si>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</si>
  <si>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</si>
  <si>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</si>
  <si>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</si>
  <si>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</si>
  <si>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</si>
  <si>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</si>
  <si>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</si>
  <si>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</si>
  <si>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</si>
  <si>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</si>
  <si>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</si>
  <si>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</si>
  <si>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</si>
  <si>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</si>
  <si>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</si>
  <si>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</si>
  <si>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</si>
  <si>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(As of September 30, 2022) September 2022 REPORT</t>
  </si>
  <si>
    <t>Fuel Resource Mix as reported for the Period June 2021 to May 2022</t>
  </si>
  <si>
    <t>(As of October 28, 2022) October 2022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</si>
</sst>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8" workbookViewId="0">
      <selection activeCell="G55" sqref="G55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25849</v>
      </c>
      <c r="C7" s="132">
        <v>8488</v>
      </c>
      <c r="D7" s="132">
        <f>SUM(B7:C7)</f>
        <v>34337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271394</v>
      </c>
      <c r="C8" s="133">
        <v>28646</v>
      </c>
      <c r="D8" s="133">
        <f>SUM(B8:C8)</f>
        <v>300040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297243</v>
      </c>
      <c r="C9" s="134">
        <f>SUM(C7:C8)</f>
        <v>37134</v>
      </c>
      <c r="D9" s="134">
        <f>SUM(D7:D8)</f>
        <v>334377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16951377</v>
      </c>
      <c r="C12" s="132">
        <v>247978192</v>
      </c>
      <c r="D12" s="132">
        <f>SUM(B12:C12)</f>
        <v>264929569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179677554</v>
      </c>
      <c r="C13" s="133">
        <v>128972520</v>
      </c>
      <c r="D13" s="133">
        <f>SUM(B13:C13)</f>
        <v>308650074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196628931</v>
      </c>
      <c r="C14" s="134">
        <f>SUM(C12:C13)</f>
        <v>376950712</v>
      </c>
      <c r="D14" s="134">
        <f>SUM(D12:D13)</f>
        <v>573579643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69.754999999999995</v>
      </c>
      <c r="C17" s="136">
        <v>458.029</v>
      </c>
      <c r="D17" s="136">
        <f>SUM(B17:C17)</f>
        <v>527.78399999999999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810.33</v>
      </c>
      <c r="C18" s="137">
        <v>312.19099999999997</v>
      </c>
      <c r="D18" s="137">
        <f>SUM(B18:C18)</f>
        <v>1122.521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880.08500000000004</v>
      </c>
      <c r="C19" s="138">
        <f>SUM(C17:C18)</f>
        <v>770.22</v>
      </c>
      <c r="D19" s="138">
        <f>SUM(D17:D18)</f>
        <v>1650.3049999999998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27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241787946</v>
      </c>
      <c r="C26" s="132">
        <v>2792871448</v>
      </c>
      <c r="D26" s="134">
        <f>SUM(B26:C26)</f>
        <v>3034659394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2522294804</v>
      </c>
      <c r="C27" s="133">
        <v>1153885815</v>
      </c>
      <c r="D27" s="134">
        <f>SUM(B27:C27)</f>
        <v>3676180619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2764082750</v>
      </c>
      <c r="C28" s="134">
        <f>SUM(C26:C27)</f>
        <v>3946757263</v>
      </c>
      <c r="D28" s="134">
        <f>SUM(D26:D27)</f>
        <v>6710840013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285658510</v>
      </c>
      <c r="C30" s="132">
        <v>3384542199</v>
      </c>
      <c r="D30" s="132">
        <f>SUM(B30:C30)</f>
        <v>3670200709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2937578477</v>
      </c>
      <c r="C31" s="133">
        <v>1297821881</v>
      </c>
      <c r="D31" s="133">
        <f>SUM(B31:C31)</f>
        <v>4235400358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3223236987</v>
      </c>
      <c r="C32" s="134">
        <f>SUM(C30:C31)</f>
        <v>4682364080</v>
      </c>
      <c r="D32" s="134">
        <f>SUM(D30:D31)</f>
        <v>7905601067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6855</v>
      </c>
      <c r="C38" s="131">
        <v>0.2</v>
      </c>
      <c r="D38" s="130">
        <v>27219</v>
      </c>
      <c r="E38" s="131">
        <v>0.22</v>
      </c>
      <c r="F38" s="130">
        <v>27100</v>
      </c>
      <c r="G38" s="142">
        <v>0.8</v>
      </c>
      <c r="H38" s="130">
        <v>98123</v>
      </c>
      <c r="I38" s="131">
        <v>0.78</v>
      </c>
      <c r="J38" s="130">
        <v>33955</v>
      </c>
      <c r="K38" s="118">
        <f>J38/J45</f>
        <v>0.9111767073661613</v>
      </c>
      <c r="L38" s="130">
        <v>125342</v>
      </c>
      <c r="M38" s="119">
        <f>L38/L45</f>
        <v>0.16274314026666389</v>
      </c>
      <c r="N38" s="5"/>
      <c r="O38" s="64"/>
    </row>
    <row r="39" spans="1:15" ht="15.75" x14ac:dyDescent="0.2">
      <c r="A39" s="14" t="s">
        <v>47</v>
      </c>
      <c r="B39" s="130">
        <v>875</v>
      </c>
      <c r="C39" s="131">
        <v>0.38</v>
      </c>
      <c r="D39" s="130">
        <v>45388</v>
      </c>
      <c r="E39" s="131">
        <v>0.41</v>
      </c>
      <c r="F39" s="130">
        <v>1431</v>
      </c>
      <c r="G39" s="131">
        <v>0.62</v>
      </c>
      <c r="H39" s="130">
        <v>65761</v>
      </c>
      <c r="I39" s="131">
        <v>0.59</v>
      </c>
      <c r="J39" s="130">
        <v>2306</v>
      </c>
      <c r="K39" s="118">
        <f>J39/J45</f>
        <v>6.1881121695961355E-2</v>
      </c>
      <c r="L39" s="130">
        <v>111149</v>
      </c>
      <c r="M39" s="119">
        <f>L39/L45</f>
        <v>0.14431505239663819</v>
      </c>
      <c r="N39" s="5"/>
      <c r="O39" s="64"/>
    </row>
    <row r="40" spans="1:15" ht="15.75" x14ac:dyDescent="0.2">
      <c r="A40" s="14" t="s">
        <v>48</v>
      </c>
      <c r="B40" s="130">
        <v>231</v>
      </c>
      <c r="C40" s="131">
        <v>0.48</v>
      </c>
      <c r="D40" s="130">
        <v>32153</v>
      </c>
      <c r="E40" s="131">
        <v>0.48</v>
      </c>
      <c r="F40" s="130">
        <v>250</v>
      </c>
      <c r="G40" s="131">
        <v>0.52</v>
      </c>
      <c r="H40" s="130">
        <v>34165</v>
      </c>
      <c r="I40" s="131">
        <v>0.52</v>
      </c>
      <c r="J40" s="130">
        <v>481</v>
      </c>
      <c r="K40" s="118">
        <f>J40/J45</f>
        <v>1.2907554005098618E-2</v>
      </c>
      <c r="L40" s="130">
        <v>66318</v>
      </c>
      <c r="M40" s="119">
        <f>L40/L45</f>
        <v>8.6106808381904043E-2</v>
      </c>
      <c r="N40" s="5"/>
      <c r="O40" s="64"/>
    </row>
    <row r="41" spans="1:15" ht="15.75" x14ac:dyDescent="0.2">
      <c r="A41" s="14" t="s">
        <v>49</v>
      </c>
      <c r="B41" s="130">
        <v>89</v>
      </c>
      <c r="C41" s="131">
        <v>0.52</v>
      </c>
      <c r="D41" s="130">
        <v>22039</v>
      </c>
      <c r="E41" s="131">
        <v>0.53</v>
      </c>
      <c r="F41" s="130">
        <v>81</v>
      </c>
      <c r="G41" s="131">
        <v>0.48</v>
      </c>
      <c r="H41" s="130">
        <v>19556</v>
      </c>
      <c r="I41" s="131">
        <v>0.47</v>
      </c>
      <c r="J41" s="130">
        <v>170</v>
      </c>
      <c r="K41" s="118">
        <f>J41/J45</f>
        <v>4.5619213739433789E-3</v>
      </c>
      <c r="L41" s="130">
        <v>41595</v>
      </c>
      <c r="M41" s="119">
        <f>L41/L45</f>
        <v>5.4006645173939181E-2</v>
      </c>
      <c r="N41" s="5"/>
      <c r="O41" s="64"/>
    </row>
    <row r="42" spans="1:15" ht="15.75" x14ac:dyDescent="0.2">
      <c r="A42" s="14" t="s">
        <v>50</v>
      </c>
      <c r="B42" s="130">
        <v>75</v>
      </c>
      <c r="C42" s="131">
        <v>0.71</v>
      </c>
      <c r="D42" s="130">
        <v>26585</v>
      </c>
      <c r="E42" s="131">
        <v>0.72</v>
      </c>
      <c r="F42" s="130">
        <v>30</v>
      </c>
      <c r="G42" s="131">
        <v>0.28999999999999998</v>
      </c>
      <c r="H42" s="130">
        <v>10379</v>
      </c>
      <c r="I42" s="131">
        <v>0.28000000000000003</v>
      </c>
      <c r="J42" s="130">
        <v>105</v>
      </c>
      <c r="K42" s="118">
        <f>J42/J45</f>
        <v>2.8176573192003219E-3</v>
      </c>
      <c r="L42" s="130">
        <v>36964</v>
      </c>
      <c r="M42" s="119">
        <f>L42/L45</f>
        <v>4.7993788489229181E-2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1.4222460754058769E-3</v>
      </c>
      <c r="L43" s="130">
        <v>23811</v>
      </c>
      <c r="M43" s="119">
        <f>L43/L45</f>
        <v>3.0916029047641923E-2</v>
      </c>
      <c r="N43" s="5"/>
      <c r="O43" s="64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57</v>
      </c>
      <c r="G44" s="131">
        <v>0.28999999999999998</v>
      </c>
      <c r="H44" s="130">
        <v>73641</v>
      </c>
      <c r="I44" s="131">
        <v>0.2</v>
      </c>
      <c r="J44" s="130">
        <v>195</v>
      </c>
      <c r="K44" s="118">
        <f>J44/J45</f>
        <v>5.2327921642291693E-3</v>
      </c>
      <c r="L44" s="130">
        <v>365004</v>
      </c>
      <c r="M44" s="119">
        <f>L44/L45</f>
        <v>0.47391853624398356</v>
      </c>
      <c r="N44" s="5"/>
      <c r="O44" s="64"/>
    </row>
    <row r="45" spans="1:15" ht="15.75" x14ac:dyDescent="0.25">
      <c r="A45" s="14" t="s">
        <v>4</v>
      </c>
      <c r="B45" s="135">
        <v>8293</v>
      </c>
      <c r="C45" s="131">
        <v>0.22</v>
      </c>
      <c r="D45" s="135">
        <v>458026</v>
      </c>
      <c r="E45" s="131">
        <v>0.59</v>
      </c>
      <c r="F45" s="135">
        <v>28972</v>
      </c>
      <c r="G45" s="131">
        <v>0.78</v>
      </c>
      <c r="H45" s="135">
        <v>312157</v>
      </c>
      <c r="I45" s="131">
        <v>0.41</v>
      </c>
      <c r="J45" s="135">
        <v>37265</v>
      </c>
      <c r="K45" s="118">
        <f>J45/J45</f>
        <v>1</v>
      </c>
      <c r="L45" s="135">
        <v>770183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70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E56" sqref="E56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25871</v>
      </c>
      <c r="C7" s="132">
        <v>8523</v>
      </c>
      <c r="D7" s="132">
        <f>SUM(B7:C7)</f>
        <v>34394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271083</v>
      </c>
      <c r="C8" s="133">
        <v>28610</v>
      </c>
      <c r="D8" s="133">
        <f>SUM(B8:C8)</f>
        <v>299693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296954</v>
      </c>
      <c r="C9" s="134">
        <f>SUM(C7:C8)</f>
        <v>37133</v>
      </c>
      <c r="D9" s="134">
        <f>SUM(D7:D8)</f>
        <v>334087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23346259</v>
      </c>
      <c r="C12" s="132">
        <v>273589550</v>
      </c>
      <c r="D12" s="132">
        <f>SUM(B12:C12)</f>
        <v>296935809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291825003</v>
      </c>
      <c r="C13" s="133">
        <v>154197698</v>
      </c>
      <c r="D13" s="133">
        <f>SUM(B13:C13)</f>
        <v>446022701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315171262</v>
      </c>
      <c r="C14" s="134">
        <f>SUM(C12:C13)</f>
        <v>427787248</v>
      </c>
      <c r="D14" s="134">
        <f>SUM(D12:D13)</f>
        <v>742958510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70.114999999999995</v>
      </c>
      <c r="C17" s="136">
        <v>458.58600000000001</v>
      </c>
      <c r="D17" s="136">
        <f>SUM(B17:C17)</f>
        <v>528.70100000000002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809.35199999999998</v>
      </c>
      <c r="C18" s="137">
        <v>311.69299999999998</v>
      </c>
      <c r="D18" s="137">
        <f>SUM(B18:C18)</f>
        <v>1121.0450000000001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879.46699999999998</v>
      </c>
      <c r="C19" s="138">
        <f>SUM(C17:C18)</f>
        <v>770.279</v>
      </c>
      <c r="D19" s="138">
        <f>SUM(D17:D18)</f>
        <v>1649.7460000000001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224836569</v>
      </c>
      <c r="C26" s="132">
        <v>2544893256</v>
      </c>
      <c r="D26" s="134">
        <f>SUM(B26:C26)</f>
        <v>2769729825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2342617250</v>
      </c>
      <c r="C27" s="133">
        <v>1024913295</v>
      </c>
      <c r="D27" s="134">
        <f>SUM(B27:C27)</f>
        <v>3367530545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2567453819</v>
      </c>
      <c r="C28" s="134">
        <f>SUM(C26:C27)</f>
        <v>3569806551</v>
      </c>
      <c r="D28" s="134">
        <f>SUM(D26:D27)</f>
        <v>6137260370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290493967</v>
      </c>
      <c r="C30" s="132">
        <v>3455961094</v>
      </c>
      <c r="D30" s="132">
        <f>SUM(B30:C30)</f>
        <v>3746455061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2941248829</v>
      </c>
      <c r="C31" s="133">
        <v>1236412099</v>
      </c>
      <c r="D31" s="133">
        <f>SUM(B31:C31)</f>
        <v>4177660928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3231742796</v>
      </c>
      <c r="C32" s="134">
        <f>SUM(C30:C31)</f>
        <v>4692373193</v>
      </c>
      <c r="D32" s="134">
        <f>SUM(D30:D31)</f>
        <v>7924115989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6878</v>
      </c>
      <c r="C38" s="131">
        <v>0.2</v>
      </c>
      <c r="D38" s="130">
        <v>27361</v>
      </c>
      <c r="E38" s="131">
        <v>0.22</v>
      </c>
      <c r="F38" s="130">
        <v>27057</v>
      </c>
      <c r="G38" s="142">
        <v>0.8</v>
      </c>
      <c r="H38" s="130">
        <v>97578</v>
      </c>
      <c r="I38" s="131">
        <v>0.78</v>
      </c>
      <c r="J38" s="130">
        <v>33935</v>
      </c>
      <c r="K38" s="118">
        <f>J38/J45</f>
        <v>0.91103116862197642</v>
      </c>
      <c r="L38" s="130">
        <v>124939</v>
      </c>
      <c r="M38" s="119">
        <f>L38/L45</f>
        <v>0.16220767266349104</v>
      </c>
      <c r="N38" s="3"/>
      <c r="O38" s="2"/>
    </row>
    <row r="39" spans="1:15" ht="15.75" x14ac:dyDescent="0.2">
      <c r="A39" s="14" t="s">
        <v>47</v>
      </c>
      <c r="B39" s="130">
        <v>882</v>
      </c>
      <c r="C39" s="131">
        <v>0.38</v>
      </c>
      <c r="D39" s="130">
        <v>45683</v>
      </c>
      <c r="E39" s="131">
        <v>0.41</v>
      </c>
      <c r="F39" s="130">
        <v>1425</v>
      </c>
      <c r="G39" s="131">
        <v>0.62</v>
      </c>
      <c r="H39" s="130">
        <v>65501</v>
      </c>
      <c r="I39" s="131">
        <v>0.59</v>
      </c>
      <c r="J39" s="130">
        <v>2307</v>
      </c>
      <c r="K39" s="118">
        <f>J39/J45</f>
        <v>6.1934548578485328E-2</v>
      </c>
      <c r="L39" s="130">
        <v>111184</v>
      </c>
      <c r="M39" s="119">
        <f>L39/L45</f>
        <v>0.14434962563665138</v>
      </c>
      <c r="N39" s="3"/>
      <c r="O39" s="2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32275</v>
      </c>
      <c r="E40" s="131">
        <v>0.48</v>
      </c>
      <c r="F40" s="130">
        <v>252</v>
      </c>
      <c r="G40" s="131">
        <v>0.52</v>
      </c>
      <c r="H40" s="130">
        <v>34469</v>
      </c>
      <c r="I40" s="131">
        <v>0.52</v>
      </c>
      <c r="J40" s="130">
        <v>484</v>
      </c>
      <c r="K40" s="118">
        <f>J40/J45</f>
        <v>1.2993637413084916E-2</v>
      </c>
      <c r="L40" s="130">
        <v>66744</v>
      </c>
      <c r="M40" s="119">
        <f>L40/L45</f>
        <v>8.6653398092285408E-2</v>
      </c>
      <c r="N40" s="3"/>
      <c r="O40" s="2"/>
    </row>
    <row r="41" spans="1:15" ht="15.75" x14ac:dyDescent="0.2">
      <c r="A41" s="14" t="s">
        <v>49</v>
      </c>
      <c r="B41" s="130">
        <v>89</v>
      </c>
      <c r="C41" s="131">
        <v>0.52</v>
      </c>
      <c r="D41" s="130">
        <v>22039</v>
      </c>
      <c r="E41" s="131">
        <v>0.53</v>
      </c>
      <c r="F41" s="130">
        <v>81</v>
      </c>
      <c r="G41" s="131">
        <v>0.48</v>
      </c>
      <c r="H41" s="130">
        <v>19556</v>
      </c>
      <c r="I41" s="131">
        <v>0.47</v>
      </c>
      <c r="J41" s="130">
        <v>170</v>
      </c>
      <c r="K41" s="118">
        <f>J41/J45</f>
        <v>4.5638809095546193E-3</v>
      </c>
      <c r="L41" s="130">
        <v>41595</v>
      </c>
      <c r="M41" s="119">
        <f>L41/L45</f>
        <v>5.4002578413769195E-2</v>
      </c>
      <c r="N41" s="3"/>
      <c r="O41" s="2"/>
    </row>
    <row r="42" spans="1:15" ht="15.75" x14ac:dyDescent="0.2">
      <c r="A42" s="14" t="s">
        <v>50</v>
      </c>
      <c r="B42" s="130">
        <v>75</v>
      </c>
      <c r="C42" s="131">
        <v>0.71</v>
      </c>
      <c r="D42" s="130">
        <v>26585</v>
      </c>
      <c r="E42" s="131">
        <v>0.72</v>
      </c>
      <c r="F42" s="130">
        <v>30</v>
      </c>
      <c r="G42" s="131">
        <v>0.28999999999999998</v>
      </c>
      <c r="H42" s="130">
        <v>10379</v>
      </c>
      <c r="I42" s="131">
        <v>0.28000000000000003</v>
      </c>
      <c r="J42" s="130">
        <v>105</v>
      </c>
      <c r="K42" s="118">
        <f>J42/J45</f>
        <v>2.8188676206072644E-3</v>
      </c>
      <c r="L42" s="130">
        <v>36964</v>
      </c>
      <c r="M42" s="119">
        <f>L42/L45</f>
        <v>4.7990174503824125E-2</v>
      </c>
      <c r="N42" s="3"/>
      <c r="O42" s="2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1.4228569894493813E-3</v>
      </c>
      <c r="L43" s="130">
        <v>23811</v>
      </c>
      <c r="M43" s="119">
        <f>L43/L45</f>
        <v>3.0913701036428858E-2</v>
      </c>
      <c r="N43" s="3"/>
      <c r="O43" s="2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57</v>
      </c>
      <c r="G44" s="131">
        <v>0.28999999999999998</v>
      </c>
      <c r="H44" s="130">
        <v>73641</v>
      </c>
      <c r="I44" s="131">
        <v>0.2</v>
      </c>
      <c r="J44" s="130">
        <v>195</v>
      </c>
      <c r="K44" s="118">
        <f>J44/J45</f>
        <v>5.2350398668420629E-3</v>
      </c>
      <c r="L44" s="130">
        <v>365004</v>
      </c>
      <c r="M44" s="119">
        <f>L44/L45</f>
        <v>0.47388284965354999</v>
      </c>
      <c r="N44" s="3"/>
      <c r="O44" s="2"/>
    </row>
    <row r="45" spans="1:15" ht="15.75" x14ac:dyDescent="0.25">
      <c r="A45" s="14" t="s">
        <v>4</v>
      </c>
      <c r="B45" s="135">
        <v>8324</v>
      </c>
      <c r="C45" s="131">
        <v>0.22</v>
      </c>
      <c r="D45" s="135">
        <v>458585</v>
      </c>
      <c r="E45" s="131">
        <v>0.6</v>
      </c>
      <c r="F45" s="135">
        <v>28925</v>
      </c>
      <c r="G45" s="131">
        <v>0.78</v>
      </c>
      <c r="H45" s="135">
        <v>311656</v>
      </c>
      <c r="I45" s="131">
        <v>0.4</v>
      </c>
      <c r="J45" s="135">
        <v>37249</v>
      </c>
      <c r="K45" s="118">
        <f>J45/J45</f>
        <v>1</v>
      </c>
      <c r="L45" s="135">
        <v>770241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-22</v>
      </c>
      <c r="C7" s="84">
        <f>'Current Month '!C7-'Previous Month '!C7</f>
        <v>-35</v>
      </c>
      <c r="D7" s="84">
        <f>'Current Month '!D7-'Previous Month '!D7</f>
        <v>-57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311</v>
      </c>
      <c r="C8" s="84">
        <f>'Current Month '!C8-'Previous Month '!C8</f>
        <v>36</v>
      </c>
      <c r="D8" s="84">
        <f>'Current Month '!D8-'Previous Month '!D8</f>
        <v>347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289</v>
      </c>
      <c r="C9" s="84">
        <f>'Current Month '!C9-'Previous Month '!C9</f>
        <v>1</v>
      </c>
      <c r="D9" s="84">
        <f>'Current Month '!D9-'Previous Month '!D9</f>
        <v>290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-6394882</v>
      </c>
      <c r="C12" s="84">
        <f>'Current Month '!C12-'Previous Month '!C12</f>
        <v>-25611358</v>
      </c>
      <c r="D12" s="84">
        <f>'Current Month '!D12-'Previous Month '!D12</f>
        <v>-32006240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-112147449</v>
      </c>
      <c r="C13" s="84">
        <f>'Current Month '!C13-'Previous Month '!C13</f>
        <v>-25225178</v>
      </c>
      <c r="D13" s="84">
        <f>'Current Month '!D13-'Previous Month '!D13</f>
        <v>-137372627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-118542331</v>
      </c>
      <c r="C14" s="84">
        <f>'Current Month '!C14-'Previous Month '!C14</f>
        <v>-50836536</v>
      </c>
      <c r="D14" s="84">
        <f>'Current Month '!D14-'Previous Month '!D14</f>
        <v>-169378867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-0.35999999999999943</v>
      </c>
      <c r="C17" s="84">
        <f>'Current Month '!C17-'Previous Month '!C17</f>
        <v>-0.55700000000001637</v>
      </c>
      <c r="D17" s="84">
        <f>'Current Month '!D17-'Previous Month '!D17</f>
        <v>-0.91700000000003001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0.97800000000006548</v>
      </c>
      <c r="C18" s="84">
        <f>'Current Month '!C18-'Previous Month '!C18</f>
        <v>0.49799999999999045</v>
      </c>
      <c r="D18" s="84">
        <f>'Current Month '!D18-'Previous Month '!D18</f>
        <v>1.4759999999998854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0.61800000000005184</v>
      </c>
      <c r="C19" s="84">
        <f>'Current Month '!C19-'Previous Month '!C19</f>
        <v>-5.8999999999969077E-2</v>
      </c>
      <c r="D19" s="84">
        <f>'Current Month '!D19-'Previous Month '!D19</f>
        <v>0.5589999999997417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1</v>
      </c>
      <c r="C22" s="84">
        <f>'Current Month '!C22-'Previous Month '!C22</f>
        <v>-1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16951377</v>
      </c>
      <c r="C26" s="84">
        <f>'Current Month '!C26-'Previous Month '!C26</f>
        <v>247978192</v>
      </c>
      <c r="D26" s="84">
        <f>'Current Month '!D26-'Previous Month '!D26</f>
        <v>264929569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179677554</v>
      </c>
      <c r="C27" s="84">
        <f>'Current Month '!C27-'Previous Month '!C27</f>
        <v>128972520</v>
      </c>
      <c r="D27" s="84">
        <f>'Current Month '!D27-'Previous Month '!D27</f>
        <v>308650074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196628931</v>
      </c>
      <c r="C28" s="84">
        <f>'Current Month '!C28-'Previous Month '!C28</f>
        <v>376950712</v>
      </c>
      <c r="D28" s="84">
        <f>'Current Month '!D28-'Previous Month '!D28</f>
        <v>573579643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-4835457</v>
      </c>
      <c r="C30" s="84">
        <f>'Current Month '!C30-'Previous Month '!C30</f>
        <v>-71418895</v>
      </c>
      <c r="D30" s="84">
        <f>'Current Month '!D30-'Previous Month '!D30</f>
        <v>-76254352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-3670352</v>
      </c>
      <c r="C31" s="84">
        <f>'Current Month '!C31-'Previous Month '!C31</f>
        <v>61409782</v>
      </c>
      <c r="D31" s="84">
        <f>'Current Month '!D31-'Previous Month '!D31</f>
        <v>57739430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-8505809</v>
      </c>
      <c r="C32" s="84">
        <f>'Current Month '!C32-'Previous Month '!C32</f>
        <v>-10009113</v>
      </c>
      <c r="D32" s="84">
        <f>'Current Month '!D32-'Previous Month '!D32</f>
        <v>-18514922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-8.5037300452243828E-4</v>
      </c>
      <c r="C7" s="108">
        <f>Difference!C7/'Previous Month '!C7</f>
        <v>-4.1065352575384252E-3</v>
      </c>
      <c r="D7" s="108">
        <f>Difference!D7/'Previous Month '!D7</f>
        <v>-1.6572658021747979E-3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1.1472501042116253E-3</v>
      </c>
      <c r="C8" s="108">
        <f>Difference!C8/'Previous Month '!C8</f>
        <v>1.2583012932541071E-3</v>
      </c>
      <c r="D8" s="108">
        <f>Difference!D8/'Previous Month '!D8</f>
        <v>1.1578515347372145E-3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9.732147066549028E-4</v>
      </c>
      <c r="C9" s="108">
        <f>Difference!C9/'Previous Month '!C9</f>
        <v>2.6930223790159697E-5</v>
      </c>
      <c r="D9" s="108">
        <f>Difference!D9/'Previous Month '!D9</f>
        <v>8.6803736751205529E-4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-0.27391463446027903</v>
      </c>
      <c r="C12" s="108">
        <f>Difference!C12/'Previous Month '!C12</f>
        <v>-9.3612340091205976E-2</v>
      </c>
      <c r="D12" s="108">
        <f>Difference!D12/'Previous Month '!D12</f>
        <v>-0.10778841429664011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-0.38429691714935066</v>
      </c>
      <c r="C13" s="108">
        <f>Difference!C13/'Previous Month '!C13</f>
        <v>-0.16358984814416619</v>
      </c>
      <c r="D13" s="108">
        <f>Difference!D13/'Previous Month '!D13</f>
        <v>-0.30799469778557304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-0.37612036785257408</v>
      </c>
      <c r="C14" s="108">
        <f>Difference!C14/'Previous Month '!C14</f>
        <v>-0.11883602477089265</v>
      </c>
      <c r="D14" s="108">
        <f>Difference!D14/'Previous Month '!D14</f>
        <v>-0.22797890423248535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-5.1344220209655492E-3</v>
      </c>
      <c r="C17" s="108">
        <f>Difference!C17/'Previous Month '!C17</f>
        <v>-1.2146031496818837E-3</v>
      </c>
      <c r="D17" s="108">
        <f>Difference!D17/'Previous Month '!D17</f>
        <v>-1.7344396927564539E-3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1.2083741066928426E-3</v>
      </c>
      <c r="C18" s="108">
        <f>Difference!C18/'Previous Month '!C18</f>
        <v>1.597725967538541E-3</v>
      </c>
      <c r="D18" s="108">
        <f>Difference!D18/'Previous Month '!D18</f>
        <v>1.3166286812749579E-3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7.0269833888031256E-4</v>
      </c>
      <c r="C19" s="108">
        <f>Difference!C19/'Previous Month '!C19</f>
        <v>-7.659562314430106E-5</v>
      </c>
      <c r="D19" s="108">
        <f>Difference!D19/'Previous Month '!D19</f>
        <v>3.3884003961806342E-4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3.8461538461538464E-2</v>
      </c>
      <c r="C22" s="108">
        <f>Difference!C22/'Previous Month '!C22</f>
        <v>-2.5000000000000001E-2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7.5394216676558518E-2</v>
      </c>
      <c r="C26" s="108">
        <f>Difference!C26/'Previous Month '!C26</f>
        <v>9.744149048898261E-2</v>
      </c>
      <c r="D26" s="108">
        <f>Difference!D26/'Previous Month '!D26</f>
        <v>9.5651773183328445E-2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7.6699492416014606E-2</v>
      </c>
      <c r="C27" s="108">
        <f>Difference!C27/'Previous Month '!C27</f>
        <v>0.12583749340474698</v>
      </c>
      <c r="D27" s="108">
        <f>Difference!D27/'Previous Month '!D27</f>
        <v>9.1654721427330069E-2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7.6585187061547683E-2</v>
      </c>
      <c r="C28" s="108">
        <f>Difference!C28/'Previous Month '!C28</f>
        <v>0.10559415660616284</v>
      </c>
      <c r="D28" s="108">
        <f>Difference!D28/'Previous Month '!D28</f>
        <v>9.3458580607685707E-2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-1.664563656841796E-2</v>
      </c>
      <c r="C30" s="108">
        <f>Difference!C30/'Previous Month '!C30</f>
        <v>-2.0665422166931374E-2</v>
      </c>
      <c r="D30" s="108">
        <f>Difference!D30/'Previous Month '!D30</f>
        <v>-2.0353734599353839E-2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-1.247888979610028E-3</v>
      </c>
      <c r="C31" s="108">
        <f>Difference!C31/'Previous Month '!C31</f>
        <v>4.9667729755853839E-2</v>
      </c>
      <c r="D31" s="108">
        <f>Difference!D31/'Previous Month '!D31</f>
        <v>1.3820994809083749E-2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-2.631957286491929E-3</v>
      </c>
      <c r="C32" s="108">
        <f>Difference!C32/'Previous Month '!C32</f>
        <v>-2.1330598800051578E-3</v>
      </c>
      <c r="D32" s="108">
        <f>Difference!D32/'Previous Month '!D32</f>
        <v>-2.3365283932872526E-3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8.6962518881857603E-2</v>
      </c>
      <c r="C7" s="110">
        <f>'Current Month '!C7/'Current Month '!C9</f>
        <v>0.22857758388538804</v>
      </c>
      <c r="D7" s="110">
        <f>'Current Month '!D7/'Current Month '!D9</f>
        <v>0.102689479240498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0.91303748111814242</v>
      </c>
      <c r="C8" s="110">
        <f>'Current Month '!C8/'Current Month '!C9</f>
        <v>0.77142241611461193</v>
      </c>
      <c r="D8" s="110">
        <f>'Current Month '!D8/'Current Month '!D9</f>
        <v>0.89731052075950202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8.6209984023154759E-2</v>
      </c>
      <c r="C12" s="110">
        <f>'Current Month '!C12/'Current Month '!C14</f>
        <v>0.65785309353653643</v>
      </c>
      <c r="D12" s="110">
        <f>'Current Month '!D12/'Current Month '!D14</f>
        <v>0.46188802589704181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0.91379001597684528</v>
      </c>
      <c r="C13" s="112">
        <f>'Current Month '!C13/'Current Month '!C14</f>
        <v>0.34214690646346357</v>
      </c>
      <c r="D13" s="112">
        <f>'Current Month '!D13/'Current Month '!D14</f>
        <v>0.53811197410295819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7.9259389718038586E-2</v>
      </c>
      <c r="C17" s="110">
        <f>'Current Month '!C17/'Current Month '!C19</f>
        <v>0.59467295058554692</v>
      </c>
      <c r="D17" s="110">
        <f>'Current Month '!D17/'Current Month '!D19</f>
        <v>0.31980997451986148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0.92074061028196141</v>
      </c>
      <c r="C18" s="112">
        <f>'Current Month '!C18/'Current Month '!C19</f>
        <v>0.40532704941445297</v>
      </c>
      <c r="D18" s="112">
        <f>'Current Month '!D18/'Current Month '!D19</f>
        <v>0.68019002548013852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26</v>
      </c>
      <c r="C22" s="113">
        <f>'Previous Month '!C22</f>
        <v>40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8.7474930336293291E-2</v>
      </c>
      <c r="C26" s="110">
        <f>'Current Month '!C26/'Current Month '!C28</f>
        <v>0.70763699459872254</v>
      </c>
      <c r="D26" s="110">
        <f>'Current Month '!D26/'Current Month '!D28</f>
        <v>0.45220261369982984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0.91252506966370672</v>
      </c>
      <c r="C27" s="112">
        <f>'Current Month '!C27/'Current Month '!C28</f>
        <v>0.29236300540127746</v>
      </c>
      <c r="D27" s="112">
        <f>'Current Month '!D27/'Current Month '!D28</f>
        <v>0.54779738630017016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8.8624730713913219E-2</v>
      </c>
      <c r="C30" s="110">
        <f>'Current Month '!C30/'Current Month '!C32</f>
        <v>0.72282764457735205</v>
      </c>
      <c r="D30" s="110">
        <f>'Current Month '!D30/'Current Month '!D32</f>
        <v>0.46425321463795538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0.91137526928608681</v>
      </c>
      <c r="C31" s="110">
        <f>'Current Month '!C31/'Current Month '!C32</f>
        <v>0.27717235542264795</v>
      </c>
      <c r="D31" s="110">
        <f>'Current Month '!D31/'Current Month '!D32</f>
        <v>0.53574678536204468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6976</v>
      </c>
      <c r="C38" s="131">
        <v>0.21</v>
      </c>
      <c r="D38" s="130">
        <v>27738</v>
      </c>
      <c r="E38" s="131">
        <v>0.22</v>
      </c>
      <c r="F38" s="130">
        <v>26911</v>
      </c>
      <c r="G38" s="142">
        <v>0.79</v>
      </c>
      <c r="H38" s="130">
        <v>96307</v>
      </c>
      <c r="I38" s="131">
        <v>0.78</v>
      </c>
      <c r="J38" s="130">
        <v>33887</v>
      </c>
      <c r="K38" s="118">
        <f>J38/J45</f>
        <v>0.91086740316641135</v>
      </c>
      <c r="L38" s="130">
        <v>124045</v>
      </c>
      <c r="M38" s="119">
        <f>L38/L45</f>
        <v>0.16137866255213631</v>
      </c>
      <c r="N38" s="5"/>
      <c r="O38" s="64"/>
    </row>
    <row r="39" spans="1:15" ht="15.75" x14ac:dyDescent="0.2">
      <c r="A39" s="14" t="s">
        <v>47</v>
      </c>
      <c r="B39" s="130">
        <v>921</v>
      </c>
      <c r="C39" s="131">
        <v>0.4</v>
      </c>
      <c r="D39" s="130">
        <v>47251</v>
      </c>
      <c r="E39" s="131">
        <v>0.42</v>
      </c>
      <c r="F39" s="130">
        <v>1389</v>
      </c>
      <c r="G39" s="131">
        <v>0.6</v>
      </c>
      <c r="H39" s="130">
        <v>64069</v>
      </c>
      <c r="I39" s="131">
        <v>0.57999999999999996</v>
      </c>
      <c r="J39" s="130">
        <v>2310</v>
      </c>
      <c r="K39" s="118">
        <f>J39/J45</f>
        <v>6.2091766793000568E-2</v>
      </c>
      <c r="L39" s="130">
        <v>111320</v>
      </c>
      <c r="M39" s="119">
        <f>L39/L45</f>
        <v>0.14482383582815764</v>
      </c>
      <c r="N39" s="5"/>
      <c r="O39" s="64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32285</v>
      </c>
      <c r="E40" s="131">
        <v>0.48</v>
      </c>
      <c r="F40" s="130">
        <v>252</v>
      </c>
      <c r="G40" s="131">
        <v>0.52</v>
      </c>
      <c r="H40" s="130">
        <v>34458</v>
      </c>
      <c r="I40" s="131">
        <v>0.52</v>
      </c>
      <c r="J40" s="130">
        <v>484</v>
      </c>
      <c r="K40" s="118">
        <f>J40/J45</f>
        <v>1.3009703518533451E-2</v>
      </c>
      <c r="L40" s="130">
        <v>66743</v>
      </c>
      <c r="M40" s="119">
        <f>L40/L45</f>
        <v>8.6830554030531137E-2</v>
      </c>
      <c r="N40" s="5"/>
      <c r="O40" s="64"/>
    </row>
    <row r="41" spans="1:15" ht="15.75" x14ac:dyDescent="0.2">
      <c r="A41" s="14" t="s">
        <v>49</v>
      </c>
      <c r="B41" s="130">
        <v>93</v>
      </c>
      <c r="C41" s="131">
        <v>0.55000000000000004</v>
      </c>
      <c r="D41" s="130">
        <v>23044</v>
      </c>
      <c r="E41" s="131">
        <v>0.55000000000000004</v>
      </c>
      <c r="F41" s="130">
        <v>77</v>
      </c>
      <c r="G41" s="131">
        <v>0.45</v>
      </c>
      <c r="H41" s="130">
        <v>18551</v>
      </c>
      <c r="I41" s="131">
        <v>0.45</v>
      </c>
      <c r="J41" s="130">
        <v>170</v>
      </c>
      <c r="K41" s="118">
        <f>J41/J45</f>
        <v>4.5695239631212536E-3</v>
      </c>
      <c r="L41" s="130">
        <v>41595</v>
      </c>
      <c r="M41" s="119">
        <f>L41/L45</f>
        <v>5.4113793130364872E-2</v>
      </c>
      <c r="N41" s="5"/>
      <c r="O41" s="64"/>
    </row>
    <row r="42" spans="1:15" ht="15.75" x14ac:dyDescent="0.2">
      <c r="A42" s="14" t="s">
        <v>50</v>
      </c>
      <c r="B42" s="130">
        <v>78</v>
      </c>
      <c r="C42" s="131">
        <v>0.74</v>
      </c>
      <c r="D42" s="130">
        <v>27648</v>
      </c>
      <c r="E42" s="131">
        <v>0.75</v>
      </c>
      <c r="F42" s="130">
        <v>27</v>
      </c>
      <c r="G42" s="131">
        <v>0.26</v>
      </c>
      <c r="H42" s="130">
        <v>9316</v>
      </c>
      <c r="I42" s="131">
        <v>0.25</v>
      </c>
      <c r="J42" s="130">
        <v>105</v>
      </c>
      <c r="K42" s="118">
        <f>J42/J45</f>
        <v>2.8223530360454801E-3</v>
      </c>
      <c r="L42" s="130">
        <v>36964</v>
      </c>
      <c r="M42" s="119">
        <f>L42/L45</f>
        <v>4.8089007074667796E-2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1.4246162943848614E-3</v>
      </c>
      <c r="L43" s="130">
        <v>23811</v>
      </c>
      <c r="M43" s="119">
        <f>L43/L45</f>
        <v>3.0977365746534868E-2</v>
      </c>
      <c r="N43" s="5"/>
      <c r="O43" s="64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56</v>
      </c>
      <c r="G44" s="131">
        <v>0.28999999999999998</v>
      </c>
      <c r="H44" s="130">
        <v>72817</v>
      </c>
      <c r="I44" s="131">
        <v>0.2</v>
      </c>
      <c r="J44" s="130">
        <v>194</v>
      </c>
      <c r="K44" s="118">
        <f>J44/J45</f>
        <v>5.2146332285030773E-3</v>
      </c>
      <c r="L44" s="130">
        <v>364180</v>
      </c>
      <c r="M44" s="119">
        <f>L44/L45</f>
        <v>0.47378678163760735</v>
      </c>
      <c r="N44" s="5"/>
      <c r="O44" s="64"/>
    </row>
    <row r="45" spans="1:15" ht="15.75" x14ac:dyDescent="0.25">
      <c r="A45" s="14" t="s">
        <v>4</v>
      </c>
      <c r="B45" s="135">
        <v>8468</v>
      </c>
      <c r="C45" s="131">
        <v>0.23</v>
      </c>
      <c r="D45" s="135">
        <v>462608</v>
      </c>
      <c r="E45" s="131">
        <v>0.6</v>
      </c>
      <c r="F45" s="135">
        <v>28735</v>
      </c>
      <c r="G45" s="131">
        <v>0.77</v>
      </c>
      <c r="H45" s="135">
        <v>306050</v>
      </c>
      <c r="I45" s="131">
        <v>0.4</v>
      </c>
      <c r="J45" s="135">
        <v>37203</v>
      </c>
      <c r="K45" s="118">
        <f>J45/J45</f>
        <v>1</v>
      </c>
      <c r="L45" s="135">
        <v>768658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2022-12-09T20:08:34Z</dcterms:modified>
</cp:coreProperties>
</file>