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B7321DB7-620E-4DE7-B796-25E4A809F5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D28" i="5" l="1"/>
  <c r="C28" i="5"/>
  <c r="B28" i="5"/>
  <c r="D13" i="5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D27" i="5"/>
  <c r="B30" i="5"/>
  <c r="C30" i="5"/>
  <c r="B31" i="5"/>
  <c r="C31" i="5"/>
  <c r="B32" i="5"/>
  <c r="C32" i="5"/>
  <c r="D31" i="5" l="1"/>
  <c r="D32" i="5"/>
  <c r="D30" i="5"/>
  <c r="D26" i="5"/>
  <c r="C26" i="5"/>
  <c r="B26" i="5"/>
  <c r="C27" i="5"/>
  <c r="B27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<sst xmlns="http://schemas.openxmlformats.org/spreadsheetml/2006/main" count="268" uniqueCount="72">
  <si>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</si>
  <si>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</si>
  <si>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</si>
  <si>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</si>
  <si>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</si>
  <si>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</si>
  <si>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</si>
  <si>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</si>
  <si>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</si>
  <si>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</si>
  <si>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</si>
  <si>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</si>
  <si>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</si>
  <si>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</si>
  <si>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</si>
  <si>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</si>
  <si>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</si>
  <si>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</si>
  <si>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</si>
  <si>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</si>
  <si>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</si>
  <si>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</si>
  <si>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</si>
  <si>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</si>
  <si>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</si>
  <si>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</si>
  <si>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</si>
  <si>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</si>
  <si>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</si>
  <si>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</si>
  <si>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</si>
  <si>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</si>
  <si>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</si>
  <si>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</si>
  <si>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</si>
  <si>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</si>
  <si>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</si>
  <si>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</si>
  <si>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</si>
  <si>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</si>
  <si>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</si>
  <si>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</si>
  <si>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</si>
  <si>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</si>
  <si>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</si>
  <si>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</si>
  <si>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</si>
  <si>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</si>
  <si>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</si>
  <si>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</si>
  <si>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</si>
  <si>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</si>
  <si>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</si>
  <si>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</si>
  <si>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</si>
  <si>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</si>
  <si>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</si>
  <si>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</si>
  <si>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</si>
  <si>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</si>
  <si>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</si>
  <si>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</si>
  <si>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</si>
  <si>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</si>
  <si>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</si>
  <si>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</si>
  <si>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</si>
  <si>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</si>
  <si>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</si>
  <si>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(As of August 26, 2022) August 2022 REPORT</t>
  </si>
  <si>
    <t>(As of September 30, 2022) September 2022 REPORT</t>
  </si>
  <si>
    <t>Fuel Resource Mix as reported for the Period June 2021 to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</si>
</sst>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43" workbookViewId="0">
      <selection activeCell="D63" sqref="D63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25871</v>
      </c>
      <c r="C7" s="132">
        <v>8523</v>
      </c>
      <c r="D7" s="132">
        <f>SUM(B7:C7)</f>
        <v>34394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271083</v>
      </c>
      <c r="C8" s="133">
        <v>28610</v>
      </c>
      <c r="D8" s="133">
        <f>SUM(B8:C8)</f>
        <v>299693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296954</v>
      </c>
      <c r="C9" s="134">
        <f>SUM(C7:C8)</f>
        <v>37133</v>
      </c>
      <c r="D9" s="134">
        <f>SUM(D7:D8)</f>
        <v>334087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23346259</v>
      </c>
      <c r="C12" s="132">
        <v>273589550</v>
      </c>
      <c r="D12" s="132">
        <f>SUM(B12:C12)</f>
        <v>296935809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291825003</v>
      </c>
      <c r="C13" s="133">
        <v>154197698</v>
      </c>
      <c r="D13" s="133">
        <f>SUM(B13:C13)</f>
        <v>446022701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315171262</v>
      </c>
      <c r="C14" s="134">
        <f>SUM(C12:C13)</f>
        <v>427787248</v>
      </c>
      <c r="D14" s="134">
        <f>SUM(D12:D13)</f>
        <v>742958510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70.114999999999995</v>
      </c>
      <c r="C17" s="136">
        <v>458.58600000000001</v>
      </c>
      <c r="D17" s="136">
        <f>SUM(B17:C17)</f>
        <v>528.70100000000002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809.35199999999998</v>
      </c>
      <c r="C18" s="137">
        <v>311.69299999999998</v>
      </c>
      <c r="D18" s="137">
        <f>SUM(B18:C18)</f>
        <v>1121.0450000000001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879.46699999999998</v>
      </c>
      <c r="C19" s="138">
        <f>SUM(C17:C18)</f>
        <v>770.279</v>
      </c>
      <c r="D19" s="138">
        <f>SUM(D17:D18)</f>
        <v>1649.7460000000001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26</v>
      </c>
      <c r="C22" s="139">
        <v>40</v>
      </c>
      <c r="D22" s="139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224836569</v>
      </c>
      <c r="C26" s="132">
        <v>2544893256</v>
      </c>
      <c r="D26" s="134">
        <f>SUM(B26:C26)</f>
        <v>2769729825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2342617250</v>
      </c>
      <c r="C27" s="133">
        <v>1024913295</v>
      </c>
      <c r="D27" s="134">
        <f>SUM(B27:C27)</f>
        <v>3367530545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2567453819</v>
      </c>
      <c r="C28" s="134">
        <f>SUM(C26:C27)</f>
        <v>3569806551</v>
      </c>
      <c r="D28" s="134">
        <f>SUM(D26:D27)</f>
        <v>6137260370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290493967</v>
      </c>
      <c r="C30" s="132">
        <v>3455961094</v>
      </c>
      <c r="D30" s="132">
        <f>SUM(B30:C30)</f>
        <v>3746455061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2941248829</v>
      </c>
      <c r="C31" s="133">
        <v>1236412099</v>
      </c>
      <c r="D31" s="133">
        <f>SUM(B31:C31)</f>
        <v>4177660928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3231742796</v>
      </c>
      <c r="C32" s="134">
        <f>SUM(C30:C31)</f>
        <v>4692373193</v>
      </c>
      <c r="D32" s="134">
        <f>SUM(D30:D31)</f>
        <v>7924115989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6878</v>
      </c>
      <c r="C38" s="131">
        <v>0.2</v>
      </c>
      <c r="D38" s="130">
        <v>27361</v>
      </c>
      <c r="E38" s="131">
        <v>0.22</v>
      </c>
      <c r="F38" s="130">
        <v>27057</v>
      </c>
      <c r="G38" s="142">
        <v>0.8</v>
      </c>
      <c r="H38" s="130">
        <v>97578</v>
      </c>
      <c r="I38" s="131">
        <v>0.78</v>
      </c>
      <c r="J38" s="130">
        <v>33935</v>
      </c>
      <c r="K38" s="118">
        <f>J38/J45</f>
        <v>0.91103116862197642</v>
      </c>
      <c r="L38" s="130">
        <v>124939</v>
      </c>
      <c r="M38" s="119">
        <f>L38/L45</f>
        <v>0.16220767266349104</v>
      </c>
      <c r="N38" s="5"/>
      <c r="O38" s="64"/>
    </row>
    <row r="39" spans="1:15" ht="15.75" x14ac:dyDescent="0.2">
      <c r="A39" s="14" t="s">
        <v>47</v>
      </c>
      <c r="B39" s="130">
        <v>882</v>
      </c>
      <c r="C39" s="131">
        <v>0.38</v>
      </c>
      <c r="D39" s="130">
        <v>45683</v>
      </c>
      <c r="E39" s="131">
        <v>0.41</v>
      </c>
      <c r="F39" s="130">
        <v>1425</v>
      </c>
      <c r="G39" s="131">
        <v>0.62</v>
      </c>
      <c r="H39" s="130">
        <v>65501</v>
      </c>
      <c r="I39" s="131">
        <v>0.59</v>
      </c>
      <c r="J39" s="130">
        <v>2307</v>
      </c>
      <c r="K39" s="118">
        <f>J39/J45</f>
        <v>6.1934548578485328E-2</v>
      </c>
      <c r="L39" s="130">
        <v>111184</v>
      </c>
      <c r="M39" s="119">
        <f>L39/L45</f>
        <v>0.14434962563665138</v>
      </c>
      <c r="N39" s="5"/>
      <c r="O39" s="64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32275</v>
      </c>
      <c r="E40" s="131">
        <v>0.48</v>
      </c>
      <c r="F40" s="130">
        <v>252</v>
      </c>
      <c r="G40" s="131">
        <v>0.52</v>
      </c>
      <c r="H40" s="130">
        <v>34469</v>
      </c>
      <c r="I40" s="131">
        <v>0.52</v>
      </c>
      <c r="J40" s="130">
        <v>484</v>
      </c>
      <c r="K40" s="118">
        <f>J40/J45</f>
        <v>1.2993637413084916E-2</v>
      </c>
      <c r="L40" s="130">
        <v>66744</v>
      </c>
      <c r="M40" s="119">
        <f>L40/L45</f>
        <v>8.6653398092285408E-2</v>
      </c>
      <c r="N40" s="5"/>
      <c r="O40" s="64"/>
    </row>
    <row r="41" spans="1:15" ht="15.75" x14ac:dyDescent="0.2">
      <c r="A41" s="14" t="s">
        <v>49</v>
      </c>
      <c r="B41" s="130">
        <v>89</v>
      </c>
      <c r="C41" s="131">
        <v>0.52</v>
      </c>
      <c r="D41" s="130">
        <v>22039</v>
      </c>
      <c r="E41" s="131">
        <v>0.53</v>
      </c>
      <c r="F41" s="130">
        <v>81</v>
      </c>
      <c r="G41" s="131">
        <v>0.48</v>
      </c>
      <c r="H41" s="130">
        <v>19556</v>
      </c>
      <c r="I41" s="131">
        <v>0.47</v>
      </c>
      <c r="J41" s="130">
        <v>170</v>
      </c>
      <c r="K41" s="118">
        <f>J41/J45</f>
        <v>4.5638809095546193E-3</v>
      </c>
      <c r="L41" s="130">
        <v>41595</v>
      </c>
      <c r="M41" s="119">
        <f>L41/L45</f>
        <v>5.4002578413769195E-2</v>
      </c>
      <c r="N41" s="5"/>
      <c r="O41" s="64"/>
    </row>
    <row r="42" spans="1:15" ht="15.75" x14ac:dyDescent="0.2">
      <c r="A42" s="14" t="s">
        <v>50</v>
      </c>
      <c r="B42" s="130">
        <v>75</v>
      </c>
      <c r="C42" s="131">
        <v>0.71</v>
      </c>
      <c r="D42" s="130">
        <v>26585</v>
      </c>
      <c r="E42" s="131">
        <v>0.72</v>
      </c>
      <c r="F42" s="130">
        <v>30</v>
      </c>
      <c r="G42" s="131">
        <v>0.28999999999999998</v>
      </c>
      <c r="H42" s="130">
        <v>10379</v>
      </c>
      <c r="I42" s="131">
        <v>0.28000000000000003</v>
      </c>
      <c r="J42" s="130">
        <v>105</v>
      </c>
      <c r="K42" s="118">
        <f>J42/J45</f>
        <v>2.8188676206072644E-3</v>
      </c>
      <c r="L42" s="130">
        <v>36964</v>
      </c>
      <c r="M42" s="119">
        <f>L42/L45</f>
        <v>4.7990174503824125E-2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1.4228569894493813E-3</v>
      </c>
      <c r="L43" s="130">
        <v>23811</v>
      </c>
      <c r="M43" s="119">
        <f>L43/L45</f>
        <v>3.0913701036428858E-2</v>
      </c>
      <c r="N43" s="5"/>
      <c r="O43" s="64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57</v>
      </c>
      <c r="G44" s="131">
        <v>0.28999999999999998</v>
      </c>
      <c r="H44" s="130">
        <v>73641</v>
      </c>
      <c r="I44" s="131">
        <v>0.2</v>
      </c>
      <c r="J44" s="130">
        <v>195</v>
      </c>
      <c r="K44" s="118">
        <f>J44/J45</f>
        <v>5.2350398668420629E-3</v>
      </c>
      <c r="L44" s="130">
        <v>365004</v>
      </c>
      <c r="M44" s="119">
        <f>L44/L45</f>
        <v>0.47388284965354999</v>
      </c>
      <c r="N44" s="5"/>
      <c r="O44" s="64"/>
    </row>
    <row r="45" spans="1:15" ht="15.75" x14ac:dyDescent="0.25">
      <c r="A45" s="14" t="s">
        <v>4</v>
      </c>
      <c r="B45" s="135">
        <v>8324</v>
      </c>
      <c r="C45" s="131">
        <v>0.22</v>
      </c>
      <c r="D45" s="135">
        <v>458585</v>
      </c>
      <c r="E45" s="131">
        <v>0.6</v>
      </c>
      <c r="F45" s="135">
        <v>28925</v>
      </c>
      <c r="G45" s="131">
        <v>0.78</v>
      </c>
      <c r="H45" s="135">
        <v>311656</v>
      </c>
      <c r="I45" s="131">
        <v>0.4</v>
      </c>
      <c r="J45" s="135">
        <v>37249</v>
      </c>
      <c r="K45" s="118">
        <f>J45/J45</f>
        <v>1</v>
      </c>
      <c r="L45" s="135">
        <v>770241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71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abSelected="1" topLeftCell="A46" workbookViewId="0">
      <selection activeCell="K50" sqref="K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26319</v>
      </c>
      <c r="C7" s="132">
        <v>8599</v>
      </c>
      <c r="D7" s="132">
        <f>SUM(B7:C7)</f>
        <v>34918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270322</v>
      </c>
      <c r="C8" s="133">
        <v>28539</v>
      </c>
      <c r="D8" s="133">
        <f>SUM(B8:C8)</f>
        <v>298861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296641</v>
      </c>
      <c r="C9" s="134">
        <f>SUM(C7:C8)</f>
        <v>37138</v>
      </c>
      <c r="D9" s="134">
        <f>SUM(D7:D8)</f>
        <v>333779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32671817</v>
      </c>
      <c r="C12" s="132">
        <v>294245118</v>
      </c>
      <c r="D12" s="132">
        <f>SUM(B12:C12)</f>
        <v>326916935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338281450</v>
      </c>
      <c r="C13" s="133">
        <v>156789984</v>
      </c>
      <c r="D13" s="133">
        <f>SUM(B13:C13)</f>
        <v>495071434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370953267</v>
      </c>
      <c r="C14" s="134">
        <f>SUM(C12:C13)</f>
        <v>451035102</v>
      </c>
      <c r="D14" s="134">
        <f>SUM(D12:D13)</f>
        <v>821988369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71.409000000000006</v>
      </c>
      <c r="C17" s="136">
        <v>460.39600000000002</v>
      </c>
      <c r="D17" s="136">
        <f>SUM(B17:C17)</f>
        <v>531.80500000000006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807.14400000000001</v>
      </c>
      <c r="C18" s="137">
        <v>308.77100000000002</v>
      </c>
      <c r="D18" s="137">
        <f>SUM(B18:C18)</f>
        <v>1115.915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878.553</v>
      </c>
      <c r="C19" s="138">
        <f>SUM(C17:C18)</f>
        <v>769.16700000000003</v>
      </c>
      <c r="D19" s="138">
        <f>SUM(D17:D18)</f>
        <v>1647.72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201490310</v>
      </c>
      <c r="C26" s="132">
        <v>2271303706</v>
      </c>
      <c r="D26" s="134">
        <f>SUM(B26:C26)</f>
        <v>2472794016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2050792247</v>
      </c>
      <c r="C27" s="133">
        <v>870715597</v>
      </c>
      <c r="D27" s="134">
        <f>SUM(B27:C27)</f>
        <v>2921507844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2252282557</v>
      </c>
      <c r="C28" s="134">
        <f>SUM(C26:C27)</f>
        <v>3142019303</v>
      </c>
      <c r="D28" s="134">
        <f>SUM(D26:D27)</f>
        <v>5394301860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297127086</v>
      </c>
      <c r="C30" s="132">
        <v>3536516724</v>
      </c>
      <c r="D30" s="132">
        <f>SUM(B30:C30)</f>
        <v>3833643810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2931116720</v>
      </c>
      <c r="C31" s="133">
        <v>1165005262</v>
      </c>
      <c r="D31" s="133">
        <f>SUM(B31:C31)</f>
        <v>4096121982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3228243806</v>
      </c>
      <c r="C32" s="134">
        <f>SUM(C30:C31)</f>
        <v>4701521986</v>
      </c>
      <c r="D32" s="134">
        <f>SUM(D30:D31)</f>
        <v>7929765792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6924</v>
      </c>
      <c r="C38" s="131">
        <v>0.2</v>
      </c>
      <c r="D38" s="130">
        <v>27674</v>
      </c>
      <c r="E38" s="131">
        <v>0.22</v>
      </c>
      <c r="F38" s="130">
        <v>26998</v>
      </c>
      <c r="G38" s="142">
        <v>0.8</v>
      </c>
      <c r="H38" s="130">
        <v>96905</v>
      </c>
      <c r="I38" s="131">
        <v>0.78</v>
      </c>
      <c r="J38" s="130">
        <v>33922</v>
      </c>
      <c r="K38" s="118">
        <f>J38/J45</f>
        <v>0.91100010742292403</v>
      </c>
      <c r="L38" s="130">
        <v>124579</v>
      </c>
      <c r="M38" s="119">
        <f>L38/L45</f>
        <v>0.1619737079899263</v>
      </c>
      <c r="N38" s="3"/>
      <c r="O38" s="2"/>
    </row>
    <row r="39" spans="1:15" ht="15.75" x14ac:dyDescent="0.2">
      <c r="A39" s="14" t="s">
        <v>47</v>
      </c>
      <c r="B39" s="130">
        <v>909</v>
      </c>
      <c r="C39" s="131">
        <v>0.39</v>
      </c>
      <c r="D39" s="130">
        <v>46711</v>
      </c>
      <c r="E39" s="131">
        <v>0.42</v>
      </c>
      <c r="F39" s="130">
        <v>1399</v>
      </c>
      <c r="G39" s="131">
        <v>0.61</v>
      </c>
      <c r="H39" s="130">
        <v>64547</v>
      </c>
      <c r="I39" s="131">
        <v>0.57999999999999996</v>
      </c>
      <c r="J39" s="130">
        <v>2308</v>
      </c>
      <c r="K39" s="118">
        <f>J39/J45</f>
        <v>6.1983027177999785E-2</v>
      </c>
      <c r="L39" s="130">
        <v>111258</v>
      </c>
      <c r="M39" s="119">
        <f>L39/L45</f>
        <v>0.14465416164476533</v>
      </c>
      <c r="N39" s="3"/>
      <c r="O39" s="2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32242</v>
      </c>
      <c r="E40" s="131">
        <v>0.48</v>
      </c>
      <c r="F40" s="130">
        <v>252</v>
      </c>
      <c r="G40" s="131">
        <v>0.52</v>
      </c>
      <c r="H40" s="130">
        <v>34502</v>
      </c>
      <c r="I40" s="131">
        <v>0.52</v>
      </c>
      <c r="J40" s="130">
        <v>484</v>
      </c>
      <c r="K40" s="118">
        <f>J40/J45</f>
        <v>1.2998173810291115E-2</v>
      </c>
      <c r="L40" s="130">
        <v>66744</v>
      </c>
      <c r="M40" s="119">
        <f>L40/L45</f>
        <v>8.6778455165634982E-2</v>
      </c>
      <c r="N40" s="3"/>
      <c r="O40" s="2"/>
    </row>
    <row r="41" spans="1:15" ht="15.75" x14ac:dyDescent="0.2">
      <c r="A41" s="14" t="s">
        <v>49</v>
      </c>
      <c r="B41" s="130">
        <v>91</v>
      </c>
      <c r="C41" s="131">
        <v>0.54</v>
      </c>
      <c r="D41" s="130">
        <v>22541</v>
      </c>
      <c r="E41" s="131">
        <v>0.54</v>
      </c>
      <c r="F41" s="130">
        <v>79</v>
      </c>
      <c r="G41" s="131">
        <v>0.46</v>
      </c>
      <c r="H41" s="130">
        <v>19054</v>
      </c>
      <c r="I41" s="131">
        <v>0.46</v>
      </c>
      <c r="J41" s="130">
        <v>170</v>
      </c>
      <c r="K41" s="118">
        <f>J41/J45</f>
        <v>4.5654742722096896E-3</v>
      </c>
      <c r="L41" s="130">
        <v>41595</v>
      </c>
      <c r="M41" s="119">
        <f>L41/L45</f>
        <v>5.4080514242697275E-2</v>
      </c>
      <c r="N41" s="3"/>
      <c r="O41" s="2"/>
    </row>
    <row r="42" spans="1:15" ht="15.75" x14ac:dyDescent="0.2">
      <c r="A42" s="14" t="s">
        <v>50</v>
      </c>
      <c r="B42" s="130">
        <v>75</v>
      </c>
      <c r="C42" s="131">
        <v>0.71</v>
      </c>
      <c r="D42" s="130">
        <v>26585</v>
      </c>
      <c r="E42" s="131">
        <v>0.72</v>
      </c>
      <c r="F42" s="130">
        <v>30</v>
      </c>
      <c r="G42" s="131">
        <v>0.28999999999999998</v>
      </c>
      <c r="H42" s="130">
        <v>10379</v>
      </c>
      <c r="I42" s="131">
        <v>0.28000000000000003</v>
      </c>
      <c r="J42" s="130">
        <v>105</v>
      </c>
      <c r="K42" s="118">
        <f>J42/J45</f>
        <v>2.8198517563648084E-3</v>
      </c>
      <c r="L42" s="130">
        <v>36964</v>
      </c>
      <c r="M42" s="119">
        <f>L42/L45</f>
        <v>4.8059433308500113E-2</v>
      </c>
      <c r="N42" s="3"/>
      <c r="O42" s="2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1.4233537436889032E-3</v>
      </c>
      <c r="L43" s="130">
        <v>23811</v>
      </c>
      <c r="M43" s="119">
        <f>L43/L45</f>
        <v>3.0958315293493566E-2</v>
      </c>
      <c r="N43" s="3"/>
      <c r="O43" s="2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56</v>
      </c>
      <c r="G44" s="131">
        <v>0.28999999999999998</v>
      </c>
      <c r="H44" s="130">
        <v>72817</v>
      </c>
      <c r="I44" s="131">
        <v>0.2</v>
      </c>
      <c r="J44" s="130">
        <v>194</v>
      </c>
      <c r="K44" s="118">
        <f>J44/J45</f>
        <v>5.2100118165216459E-3</v>
      </c>
      <c r="L44" s="130">
        <v>364180</v>
      </c>
      <c r="M44" s="119">
        <f>L44/L45</f>
        <v>0.47349541235498244</v>
      </c>
      <c r="N44" s="3"/>
      <c r="O44" s="2"/>
    </row>
    <row r="45" spans="1:15" ht="15.75" x14ac:dyDescent="0.25">
      <c r="A45" s="14" t="s">
        <v>4</v>
      </c>
      <c r="B45" s="135">
        <v>8399</v>
      </c>
      <c r="C45" s="131">
        <v>0.23</v>
      </c>
      <c r="D45" s="135">
        <v>460395</v>
      </c>
      <c r="E45" s="131">
        <v>0.6</v>
      </c>
      <c r="F45" s="135">
        <v>28837</v>
      </c>
      <c r="G45" s="131">
        <v>0.77</v>
      </c>
      <c r="H45" s="135">
        <v>308736</v>
      </c>
      <c r="I45" s="131">
        <v>0.4</v>
      </c>
      <c r="J45" s="135">
        <v>37236</v>
      </c>
      <c r="K45" s="118">
        <f>J45/J45</f>
        <v>1</v>
      </c>
      <c r="L45" s="135">
        <v>769131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-448</v>
      </c>
      <c r="C7" s="84">
        <f>'Current Month '!C7-'Previous Month '!C7</f>
        <v>-76</v>
      </c>
      <c r="D7" s="84">
        <f>'Current Month '!D7-'Previous Month '!D7</f>
        <v>-524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761</v>
      </c>
      <c r="C8" s="84">
        <f>'Current Month '!C8-'Previous Month '!C8</f>
        <v>71</v>
      </c>
      <c r="D8" s="84">
        <f>'Current Month '!D8-'Previous Month '!D8</f>
        <v>832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313</v>
      </c>
      <c r="C9" s="84">
        <f>'Current Month '!C9-'Previous Month '!C9</f>
        <v>-5</v>
      </c>
      <c r="D9" s="84">
        <f>'Current Month '!D9-'Previous Month '!D9</f>
        <v>308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-9325558</v>
      </c>
      <c r="C12" s="84">
        <f>'Current Month '!C12-'Previous Month '!C12</f>
        <v>-20655568</v>
      </c>
      <c r="D12" s="84">
        <f>'Current Month '!D12-'Previous Month '!D12</f>
        <v>-29981126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-46456447</v>
      </c>
      <c r="C13" s="84">
        <f>'Current Month '!C13-'Previous Month '!C13</f>
        <v>-2592286</v>
      </c>
      <c r="D13" s="84">
        <f>'Current Month '!D13-'Previous Month '!D13</f>
        <v>-49048733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-55782005</v>
      </c>
      <c r="C14" s="84">
        <f>'Current Month '!C14-'Previous Month '!C14</f>
        <v>-23247854</v>
      </c>
      <c r="D14" s="84">
        <f>'Current Month '!D14-'Previous Month '!D14</f>
        <v>-79029859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-1.2940000000000111</v>
      </c>
      <c r="C17" s="84">
        <f>'Current Month '!C17-'Previous Month '!C17</f>
        <v>-1.8100000000000023</v>
      </c>
      <c r="D17" s="84">
        <f>'Current Month '!D17-'Previous Month '!D17</f>
        <v>-3.1040000000000418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2.20799999999997</v>
      </c>
      <c r="C18" s="84">
        <f>'Current Month '!C18-'Previous Month '!C18</f>
        <v>2.9219999999999686</v>
      </c>
      <c r="D18" s="84">
        <f>'Current Month '!D18-'Previous Month '!D18</f>
        <v>5.1300000000001091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0.91399999999998727</v>
      </c>
      <c r="C19" s="84">
        <f>'Current Month '!C19-'Previous Month '!C19</f>
        <v>1.1119999999999663</v>
      </c>
      <c r="D19" s="84">
        <f>'Current Month '!D19-'Previous Month '!D19</f>
        <v>2.0260000000000673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23346259</v>
      </c>
      <c r="C26" s="84">
        <f>'Current Month '!C26-'Previous Month '!C26</f>
        <v>273589550</v>
      </c>
      <c r="D26" s="84">
        <f>'Current Month '!D26-'Previous Month '!D26</f>
        <v>296935809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291825003</v>
      </c>
      <c r="C27" s="84">
        <f>'Current Month '!C27-'Previous Month '!C27</f>
        <v>154197698</v>
      </c>
      <c r="D27" s="84">
        <f>'Current Month '!D27-'Previous Month '!D27</f>
        <v>446022701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315171262</v>
      </c>
      <c r="C28" s="84">
        <f>'Current Month '!C28-'Previous Month '!C28</f>
        <v>427787248</v>
      </c>
      <c r="D28" s="84">
        <f>'Current Month '!D28-'Previous Month '!D28</f>
        <v>742958510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-6633119</v>
      </c>
      <c r="C30" s="84">
        <f>'Current Month '!C30-'Previous Month '!C30</f>
        <v>-80555630</v>
      </c>
      <c r="D30" s="84">
        <f>'Current Month '!D30-'Previous Month '!D30</f>
        <v>-87188749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10132109</v>
      </c>
      <c r="C31" s="84">
        <f>'Current Month '!C31-'Previous Month '!C31</f>
        <v>71406837</v>
      </c>
      <c r="D31" s="84">
        <f>'Current Month '!D31-'Previous Month '!D31</f>
        <v>81538946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3498990</v>
      </c>
      <c r="C32" s="84">
        <f>'Current Month '!C32-'Previous Month '!C32</f>
        <v>-9148793</v>
      </c>
      <c r="D32" s="84">
        <f>'Current Month '!D32-'Previous Month '!D32</f>
        <v>-5649803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-1.7021923325354307E-2</v>
      </c>
      <c r="C7" s="108">
        <f>Difference!C7/'Previous Month '!C7</f>
        <v>-8.838237004302826E-3</v>
      </c>
      <c r="D7" s="108">
        <f>Difference!D7/'Previous Month '!D7</f>
        <v>-1.500658686064494E-2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2.8151611781505018E-3</v>
      </c>
      <c r="C8" s="108">
        <f>Difference!C8/'Previous Month '!C8</f>
        <v>2.4878236798766599E-3</v>
      </c>
      <c r="D8" s="108">
        <f>Difference!D8/'Previous Month '!D8</f>
        <v>2.7839028846186019E-3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1.0551474678146312E-3</v>
      </c>
      <c r="C9" s="108">
        <f>Difference!C9/'Previous Month '!C9</f>
        <v>-1.3463299046798428E-4</v>
      </c>
      <c r="D9" s="108">
        <f>Difference!D9/'Previous Month '!D9</f>
        <v>9.2276626150836335E-4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-0.28543126328113311</v>
      </c>
      <c r="C12" s="108">
        <f>Difference!C12/'Previous Month '!C12</f>
        <v>-7.0198507082792114E-2</v>
      </c>
      <c r="D12" s="108">
        <f>Difference!D12/'Previous Month '!D12</f>
        <v>-9.1708696583736177E-2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-0.13733075520398769</v>
      </c>
      <c r="C13" s="108">
        <f>Difference!C13/'Previous Month '!C13</f>
        <v>-1.6533492343490514E-2</v>
      </c>
      <c r="D13" s="108">
        <f>Difference!D13/'Previous Month '!D13</f>
        <v>-9.9074052008421884E-2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-0.15037475057471322</v>
      </c>
      <c r="C14" s="108">
        <f>Difference!C14/'Previous Month '!C14</f>
        <v>-5.1543336420853562E-2</v>
      </c>
      <c r="D14" s="108">
        <f>Difference!D14/'Previous Month '!D14</f>
        <v>-9.6144741191587349E-2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-1.8120965144449733E-2</v>
      </c>
      <c r="C17" s="108">
        <f>Difference!C17/'Previous Month '!C17</f>
        <v>-3.9313981876471608E-3</v>
      </c>
      <c r="D17" s="108">
        <f>Difference!D17/'Previous Month '!D17</f>
        <v>-5.8367258675643165E-3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2.7355713478635409E-3</v>
      </c>
      <c r="C18" s="108">
        <f>Difference!C18/'Previous Month '!C18</f>
        <v>9.4633239520549809E-3</v>
      </c>
      <c r="D18" s="108">
        <f>Difference!D18/'Previous Month '!D18</f>
        <v>4.5971243329466036E-3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1.0403470251652289E-3</v>
      </c>
      <c r="C19" s="108">
        <f>Difference!C19/'Previous Month '!C19</f>
        <v>1.4457198501755357E-3</v>
      </c>
      <c r="D19" s="108">
        <f>Difference!D19/'Previous Month '!D19</f>
        <v>1.2295778408953385E-3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0.04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0.11586789955308521</v>
      </c>
      <c r="C26" s="108">
        <f>Difference!C26/'Previous Month '!C26</f>
        <v>0.12045485122807262</v>
      </c>
      <c r="D26" s="108">
        <f>Difference!D26/'Previous Month '!D26</f>
        <v>0.12008109332144226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0.14229866697950316</v>
      </c>
      <c r="C27" s="108">
        <f>Difference!C27/'Previous Month '!C27</f>
        <v>0.17709306980520301</v>
      </c>
      <c r="D27" s="108">
        <f>Difference!D27/'Previous Month '!D27</f>
        <v>0.15266866454458167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0.1399341574708115</v>
      </c>
      <c r="C28" s="108">
        <f>Difference!C28/'Previous Month '!C28</f>
        <v>0.13615042007907105</v>
      </c>
      <c r="D28" s="108">
        <f>Difference!D28/'Previous Month '!D28</f>
        <v>0.13773024374279269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-2.2324181512014693E-2</v>
      </c>
      <c r="C30" s="108">
        <f>Difference!C30/'Previous Month '!C30</f>
        <v>-2.2778240932192464E-2</v>
      </c>
      <c r="D30" s="108">
        <f>Difference!D30/'Previous Month '!D30</f>
        <v>-2.2743048994945621E-2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3.4567402010521097E-3</v>
      </c>
      <c r="C31" s="108">
        <f>Difference!C31/'Previous Month '!C31</f>
        <v>6.1293145472505167E-2</v>
      </c>
      <c r="D31" s="108">
        <f>Difference!D31/'Previous Month '!D31</f>
        <v>1.9906376411228662E-2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1.0838679512051698E-3</v>
      </c>
      <c r="C32" s="108">
        <f>Difference!C32/'Previous Month '!C32</f>
        <v>-1.9459215605590917E-3</v>
      </c>
      <c r="D32" s="108">
        <f>Difference!D32/'Previous Month '!D32</f>
        <v>-7.1248043740457549E-4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8.7121237632764664E-2</v>
      </c>
      <c r="C7" s="110">
        <f>'Current Month '!C7/'Current Month '!C9</f>
        <v>0.22952629736353108</v>
      </c>
      <c r="D7" s="110">
        <f>'Current Month '!D7/'Current Month '!D9</f>
        <v>0.10294923178692975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0.91287876236723531</v>
      </c>
      <c r="C8" s="110">
        <f>'Current Month '!C8/'Current Month '!C9</f>
        <v>0.77047370263646886</v>
      </c>
      <c r="D8" s="110">
        <f>'Current Month '!D8/'Current Month '!D9</f>
        <v>0.89705076821307028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7.4074834272167878E-2</v>
      </c>
      <c r="C12" s="110">
        <f>'Current Month '!C12/'Current Month '!C14</f>
        <v>0.63954582863115172</v>
      </c>
      <c r="D12" s="110">
        <f>'Current Month '!D12/'Current Month '!D14</f>
        <v>0.39966674451309536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0.92592516572783212</v>
      </c>
      <c r="C13" s="112">
        <f>'Current Month '!C13/'Current Month '!C14</f>
        <v>0.36045417136884828</v>
      </c>
      <c r="D13" s="112">
        <f>'Current Month '!D13/'Current Month '!D14</f>
        <v>0.60033325548690464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7.9724423997716801E-2</v>
      </c>
      <c r="C17" s="110">
        <f>'Current Month '!C17/'Current Month '!C19</f>
        <v>0.59535051585204846</v>
      </c>
      <c r="D17" s="110">
        <f>'Current Month '!D17/'Current Month '!D19</f>
        <v>0.32047418208621203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0.92027557600228316</v>
      </c>
      <c r="C18" s="112">
        <f>'Current Month '!C18/'Current Month '!C19</f>
        <v>0.40464948414795154</v>
      </c>
      <c r="D18" s="112">
        <f>'Current Month '!D18/'Current Month '!D19</f>
        <v>0.67952581791378797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40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8.7571806486307829E-2</v>
      </c>
      <c r="C26" s="110">
        <f>'Current Month '!C26/'Current Month '!C28</f>
        <v>0.71289388364394879</v>
      </c>
      <c r="D26" s="110">
        <f>'Current Month '!D26/'Current Month '!D28</f>
        <v>0.45129742882327806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0.9124281935136922</v>
      </c>
      <c r="C27" s="112">
        <f>'Current Month '!C27/'Current Month '!C28</f>
        <v>0.28710611635605127</v>
      </c>
      <c r="D27" s="112">
        <f>'Current Month '!D27/'Current Month '!D28</f>
        <v>0.54870257117672194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8.988771240073648E-2</v>
      </c>
      <c r="C30" s="110">
        <f>'Current Month '!C30/'Current Month '!C32</f>
        <v>0.73650601771307156</v>
      </c>
      <c r="D30" s="110">
        <f>'Current Month '!D30/'Current Month '!D32</f>
        <v>0.47279154749888908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0.91011228759926355</v>
      </c>
      <c r="C31" s="110">
        <f>'Current Month '!C31/'Current Month '!C32</f>
        <v>0.2634939822869285</v>
      </c>
      <c r="D31" s="110">
        <f>'Current Month '!D31/'Current Month '!D32</f>
        <v>0.52720845250111092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6976</v>
      </c>
      <c r="C38" s="131">
        <v>0.21</v>
      </c>
      <c r="D38" s="130">
        <v>27738</v>
      </c>
      <c r="E38" s="131">
        <v>0.22</v>
      </c>
      <c r="F38" s="130">
        <v>26911</v>
      </c>
      <c r="G38" s="142">
        <v>0.79</v>
      </c>
      <c r="H38" s="130">
        <v>96307</v>
      </c>
      <c r="I38" s="131">
        <v>0.78</v>
      </c>
      <c r="J38" s="130">
        <v>33887</v>
      </c>
      <c r="K38" s="118">
        <f>J38/J45</f>
        <v>0.91086740316641135</v>
      </c>
      <c r="L38" s="130">
        <v>124045</v>
      </c>
      <c r="M38" s="119">
        <f>L38/L45</f>
        <v>0.16137866255213631</v>
      </c>
      <c r="N38" s="5"/>
      <c r="O38" s="64"/>
    </row>
    <row r="39" spans="1:15" ht="15.75" x14ac:dyDescent="0.2">
      <c r="A39" s="14" t="s">
        <v>47</v>
      </c>
      <c r="B39" s="130">
        <v>921</v>
      </c>
      <c r="C39" s="131">
        <v>0.4</v>
      </c>
      <c r="D39" s="130">
        <v>47251</v>
      </c>
      <c r="E39" s="131">
        <v>0.42</v>
      </c>
      <c r="F39" s="130">
        <v>1389</v>
      </c>
      <c r="G39" s="131">
        <v>0.6</v>
      </c>
      <c r="H39" s="130">
        <v>64069</v>
      </c>
      <c r="I39" s="131">
        <v>0.57999999999999996</v>
      </c>
      <c r="J39" s="130">
        <v>2310</v>
      </c>
      <c r="K39" s="118">
        <f>J39/J45</f>
        <v>6.2091766793000568E-2</v>
      </c>
      <c r="L39" s="130">
        <v>111320</v>
      </c>
      <c r="M39" s="119">
        <f>L39/L45</f>
        <v>0.14482383582815764</v>
      </c>
      <c r="N39" s="5"/>
      <c r="O39" s="64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32285</v>
      </c>
      <c r="E40" s="131">
        <v>0.48</v>
      </c>
      <c r="F40" s="130">
        <v>252</v>
      </c>
      <c r="G40" s="131">
        <v>0.52</v>
      </c>
      <c r="H40" s="130">
        <v>34458</v>
      </c>
      <c r="I40" s="131">
        <v>0.52</v>
      </c>
      <c r="J40" s="130">
        <v>484</v>
      </c>
      <c r="K40" s="118">
        <f>J40/J45</f>
        <v>1.3009703518533451E-2</v>
      </c>
      <c r="L40" s="130">
        <v>66743</v>
      </c>
      <c r="M40" s="119">
        <f>L40/L45</f>
        <v>8.6830554030531137E-2</v>
      </c>
      <c r="N40" s="5"/>
      <c r="O40" s="64"/>
    </row>
    <row r="41" spans="1:15" ht="15.75" x14ac:dyDescent="0.2">
      <c r="A41" s="14" t="s">
        <v>49</v>
      </c>
      <c r="B41" s="130">
        <v>93</v>
      </c>
      <c r="C41" s="131">
        <v>0.55000000000000004</v>
      </c>
      <c r="D41" s="130">
        <v>23044</v>
      </c>
      <c r="E41" s="131">
        <v>0.55000000000000004</v>
      </c>
      <c r="F41" s="130">
        <v>77</v>
      </c>
      <c r="G41" s="131">
        <v>0.45</v>
      </c>
      <c r="H41" s="130">
        <v>18551</v>
      </c>
      <c r="I41" s="131">
        <v>0.45</v>
      </c>
      <c r="J41" s="130">
        <v>170</v>
      </c>
      <c r="K41" s="118">
        <f>J41/J45</f>
        <v>4.5695239631212536E-3</v>
      </c>
      <c r="L41" s="130">
        <v>41595</v>
      </c>
      <c r="M41" s="119">
        <f>L41/L45</f>
        <v>5.4113793130364872E-2</v>
      </c>
      <c r="N41" s="5"/>
      <c r="O41" s="64"/>
    </row>
    <row r="42" spans="1:15" ht="15.75" x14ac:dyDescent="0.2">
      <c r="A42" s="14" t="s">
        <v>50</v>
      </c>
      <c r="B42" s="130">
        <v>78</v>
      </c>
      <c r="C42" s="131">
        <v>0.74</v>
      </c>
      <c r="D42" s="130">
        <v>27648</v>
      </c>
      <c r="E42" s="131">
        <v>0.75</v>
      </c>
      <c r="F42" s="130">
        <v>27</v>
      </c>
      <c r="G42" s="131">
        <v>0.26</v>
      </c>
      <c r="H42" s="130">
        <v>9316</v>
      </c>
      <c r="I42" s="131">
        <v>0.25</v>
      </c>
      <c r="J42" s="130">
        <v>105</v>
      </c>
      <c r="K42" s="118">
        <f>J42/J45</f>
        <v>2.8223530360454801E-3</v>
      </c>
      <c r="L42" s="130">
        <v>36964</v>
      </c>
      <c r="M42" s="119">
        <f>L42/L45</f>
        <v>4.8089007074667796E-2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1.4246162943848614E-3</v>
      </c>
      <c r="L43" s="130">
        <v>23811</v>
      </c>
      <c r="M43" s="119">
        <f>L43/L45</f>
        <v>3.0977365746534868E-2</v>
      </c>
      <c r="N43" s="5"/>
      <c r="O43" s="64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56</v>
      </c>
      <c r="G44" s="131">
        <v>0.28999999999999998</v>
      </c>
      <c r="H44" s="130">
        <v>72817</v>
      </c>
      <c r="I44" s="131">
        <v>0.2</v>
      </c>
      <c r="J44" s="130">
        <v>194</v>
      </c>
      <c r="K44" s="118">
        <f>J44/J45</f>
        <v>5.2146332285030773E-3</v>
      </c>
      <c r="L44" s="130">
        <v>364180</v>
      </c>
      <c r="M44" s="119">
        <f>L44/L45</f>
        <v>0.47378678163760735</v>
      </c>
      <c r="N44" s="5"/>
      <c r="O44" s="64"/>
    </row>
    <row r="45" spans="1:15" ht="15.75" x14ac:dyDescent="0.25">
      <c r="A45" s="14" t="s">
        <v>4</v>
      </c>
      <c r="B45" s="135">
        <v>8468</v>
      </c>
      <c r="C45" s="131">
        <v>0.23</v>
      </c>
      <c r="D45" s="135">
        <v>462608</v>
      </c>
      <c r="E45" s="131">
        <v>0.6</v>
      </c>
      <c r="F45" s="135">
        <v>28735</v>
      </c>
      <c r="G45" s="131">
        <v>0.77</v>
      </c>
      <c r="H45" s="135">
        <v>306050</v>
      </c>
      <c r="I45" s="131">
        <v>0.4</v>
      </c>
      <c r="J45" s="135">
        <v>37203</v>
      </c>
      <c r="K45" s="118">
        <f>J45/J45</f>
        <v>1</v>
      </c>
      <c r="L45" s="135">
        <v>768658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2022-12-09T20:01:07Z</dcterms:modified>
</cp:coreProperties>
</file>