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2\Differences\"/>
    </mc:Choice>
  </mc:AlternateContent>
  <xr:revisionPtr revIDLastSave="0" documentId="13_ncr:1_{5719AF8C-A345-4464-887B-6B47FD2468DB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B32" i="1"/>
  <c r="D31" i="1"/>
  <c r="D30" i="1"/>
  <c r="D32" i="1" s="1"/>
  <c r="D28" i="1"/>
  <c r="C28" i="1"/>
  <c r="B28" i="1"/>
  <c r="D27" i="1"/>
  <c r="D26" i="1"/>
  <c r="C19" i="1"/>
  <c r="B19" i="1"/>
  <c r="D18" i="1"/>
  <c r="D17" i="1"/>
  <c r="D19" i="1" s="1"/>
  <c r="D14" i="1"/>
  <c r="C14" i="1"/>
  <c r="B14" i="1"/>
  <c r="D13" i="1"/>
  <c r="D12" i="1"/>
  <c r="C9" i="1"/>
  <c r="B9" i="1"/>
  <c r="D8" i="1"/>
  <c r="D7" i="1"/>
  <c r="D9" i="1" s="1"/>
  <c r="C32" i="2"/>
  <c r="B32" i="2"/>
  <c r="D31" i="2"/>
  <c r="D30" i="2"/>
  <c r="D32" i="2" s="1"/>
  <c r="D28" i="2"/>
  <c r="C28" i="2"/>
  <c r="B28" i="2"/>
  <c r="D27" i="2"/>
  <c r="D26" i="2"/>
  <c r="C19" i="2"/>
  <c r="B19" i="2"/>
  <c r="D18" i="2"/>
  <c r="D17" i="2"/>
  <c r="D19" i="2" s="1"/>
  <c r="D14" i="2"/>
  <c r="C14" i="2"/>
  <c r="B14" i="2"/>
  <c r="D13" i="2"/>
  <c r="D12" i="2"/>
  <c r="C9" i="2"/>
  <c r="B9" i="2"/>
  <c r="D8" i="2"/>
  <c r="D7" i="2"/>
  <c r="D9" i="2" s="1"/>
  <c r="M38" i="1" l="1"/>
  <c r="M39" i="1"/>
  <c r="M40" i="1"/>
  <c r="M41" i="1"/>
  <c r="M42" i="1"/>
  <c r="M43" i="1"/>
  <c r="M44" i="1"/>
  <c r="M45" i="1"/>
  <c r="K45" i="1" l="1"/>
  <c r="K44" i="1"/>
  <c r="K43" i="1"/>
  <c r="K42" i="1"/>
  <c r="K41" i="1"/>
  <c r="K40" i="1"/>
  <c r="K39" i="1"/>
  <c r="K38" i="1"/>
  <c r="C32" i="5" l="1"/>
  <c r="C27" i="5"/>
  <c r="B26" i="5"/>
  <c r="D14" i="5"/>
  <c r="C12" i="5"/>
  <c r="B12" i="5"/>
  <c r="B7" i="5"/>
  <c r="C7" i="5"/>
  <c r="B8" i="5"/>
  <c r="C8" i="5"/>
  <c r="B9" i="5"/>
  <c r="C9" i="5"/>
  <c r="D13" i="5"/>
  <c r="C14" i="5"/>
  <c r="B17" i="5"/>
  <c r="C17" i="5"/>
  <c r="B18" i="5"/>
  <c r="C18" i="5"/>
  <c r="B19" i="5"/>
  <c r="C19" i="5"/>
  <c r="B22" i="5"/>
  <c r="C22" i="5"/>
  <c r="D22" i="5"/>
  <c r="C26" i="5"/>
  <c r="C28" i="5"/>
  <c r="B30" i="5"/>
  <c r="B31" i="5"/>
  <c r="C31" i="5"/>
  <c r="B32" i="5"/>
  <c r="D30" i="5" l="1"/>
  <c r="D31" i="5"/>
  <c r="D32" i="5"/>
  <c r="B27" i="5"/>
  <c r="B28" i="5"/>
  <c r="C30" i="5"/>
  <c r="D19" i="5"/>
  <c r="D17" i="5"/>
  <c r="D18" i="5"/>
  <c r="C13" i="5"/>
  <c r="B13" i="5"/>
  <c r="D12" i="5"/>
  <c r="D9" i="5"/>
  <c r="B14" i="5"/>
  <c r="D28" i="5" l="1"/>
  <c r="D27" i="5"/>
  <c r="D26" i="5"/>
  <c r="D8" i="5"/>
  <c r="D7" i="5"/>
  <c r="M45" i="5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B14" i="3" l="1"/>
  <c r="B14" i="4" s="1"/>
  <c r="B19" i="3"/>
  <c r="B19" i="4" s="1"/>
  <c r="B28" i="3"/>
  <c r="B28" i="4" s="1"/>
  <c r="C9" i="3"/>
  <c r="C9" i="4" s="1"/>
  <c r="C32" i="3"/>
  <c r="C32" i="4" s="1"/>
  <c r="C28" i="3"/>
  <c r="C28" i="4" s="1"/>
  <c r="D8" i="3"/>
  <c r="D8" i="4" s="1"/>
  <c r="M45" i="2"/>
  <c r="M44" i="2"/>
  <c r="M43" i="2"/>
  <c r="M42" i="2"/>
  <c r="M41" i="2"/>
  <c r="M40" i="2"/>
  <c r="M39" i="2"/>
  <c r="M38" i="2"/>
  <c r="K45" i="2"/>
  <c r="K44" i="2"/>
  <c r="K43" i="2"/>
  <c r="K42" i="2"/>
  <c r="K41" i="2"/>
  <c r="K40" i="2"/>
  <c r="K39" i="2"/>
  <c r="K38" i="2"/>
  <c r="C26" i="3"/>
  <c r="C26" i="4" s="1"/>
  <c r="C27" i="3"/>
  <c r="C27" i="4" s="1"/>
  <c r="B26" i="3"/>
  <c r="B26" i="4" s="1"/>
  <c r="B7" i="3"/>
  <c r="B7" i="4" s="1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D17" i="3"/>
  <c r="D17" i="4" s="1"/>
  <c r="D26" i="3"/>
  <c r="D26" i="4" s="1"/>
  <c r="B32" i="3"/>
  <c r="B32" i="4" s="1"/>
  <c r="C19" i="3"/>
  <c r="C19" i="4" s="1"/>
  <c r="C14" i="3"/>
  <c r="C14" i="4" s="1"/>
  <c r="B9" i="3"/>
  <c r="B9" i="4" s="1"/>
  <c r="D32" i="3" l="1"/>
  <c r="D32" i="4" s="1"/>
  <c r="D28" i="3"/>
  <c r="D28" i="4" s="1"/>
  <c r="D19" i="3"/>
  <c r="D19" i="4" s="1"/>
  <c r="D14" i="3"/>
  <c r="D14" i="4" s="1"/>
  <c r="D12" i="3"/>
  <c r="D12" i="4" s="1"/>
  <c r="D9" i="3"/>
  <c r="D9" i="4" s="1"/>
  <c r="D7" i="3"/>
  <c r="D7" i="4" s="1"/>
</calcChain>
</file>

<file path=xl/sharedStrings.xml><?xml version="1.0" encoding="utf-8"?>
<sst xmlns="http://schemas.openxmlformats.org/spreadsheetml/2006/main" count="268" uniqueCount="71">
  <si>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</si>
  <si>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</si>
  <si>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</si>
  <si>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</si>
  <si>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</si>
  <si>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</si>
  <si>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</si>
  <si>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</si>
  <si>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</si>
  <si>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</si>
  <si>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</si>
  <si>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</si>
  <si>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</si>
  <si>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</si>
  <si>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</si>
  <si>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</si>
  <si>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</si>
  <si>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</si>
  <si>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</si>
  <si>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</si>
  <si>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</si>
  <si>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</si>
  <si>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</si>
  <si>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</si>
  <si>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</si>
  <si>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</si>
  <si>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</si>
  <si>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</si>
  <si>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</si>
  <si>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</si>
  <si>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</si>
  <si>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</si>
  <si>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</si>
  <si>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</si>
  <si>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</si>
  <si>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</si>
  <si>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</si>
  <si>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</si>
  <si>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</si>
  <si>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</si>
  <si>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</si>
  <si>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</si>
  <si>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</si>
  <si>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</si>
  <si>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</si>
  <si>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</si>
  <si>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</si>
  <si>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</si>
  <si>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</si>
  <si>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</si>
  <si>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</si>
  <si>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</si>
  <si>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</si>
  <si>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</si>
  <si>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</si>
  <si>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</si>
  <si>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</si>
  <si>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</si>
  <si>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</si>
  <si>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</si>
  <si>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</si>
  <si>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</si>
  <si>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</si>
  <si>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TPS - Total kWh Year-To-Date (YTD) for 2019</t>
  </si>
  <si>
    <t>SOS - Total kWh Year-To-Date (YTD) for 2019</t>
  </si>
  <si>
    <t>ALL - Total kWh Year-To-Date (YTD) for 2019</t>
  </si>
  <si>
    <t>Fuel Resource Mix as reported for the Period June 2019 to May 2020</t>
  </si>
  <si>
    <t>&lt;0.05%</t>
  </si>
  <si>
    <t>(As of February 25, 2022) February 2022 REPORT</t>
  </si>
  <si>
    <t>(As of March 25, 2022) March 2022 REPORT</t>
  </si>
  <si>
    <t>Fuel Resource Mix as reported for the Period June 2020 to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</si>
</sst>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164" fontId="5" fillId="0" borderId="0" xfId="0" applyNumberFormat="1" applyFont="1"/>
    <xf numFmtId="165" fontId="5" fillId="5" borderId="0" xfId="3" quotePrefix="1" applyNumberFormat="1" applyFont="1" applyFill="1" applyBorder="1" applyAlignment="1">
      <alignment horizontal="center"/>
    </xf>
    <xf numFmtId="9" fontId="5" fillId="0" borderId="1" xfId="12" applyFont="1" applyFill="1" applyBorder="1"/>
    <xf numFmtId="37" fontId="5" fillId="5" borderId="1" xfId="3" applyNumberFormat="1" applyFont="1" applyFill="1" applyBorder="1"/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workbookViewId="0">
      <selection activeCell="A4" sqref="A4:D4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42578125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0.2851562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69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32">
        <v>28412</v>
      </c>
      <c r="C7" s="132">
        <v>10892</v>
      </c>
      <c r="D7" s="132">
        <f>SUM(B7:C7)</f>
        <v>39304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33">
        <v>266784</v>
      </c>
      <c r="C8" s="133">
        <v>26040</v>
      </c>
      <c r="D8" s="133">
        <f>SUM(B8:C8)</f>
        <v>292824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75" x14ac:dyDescent="0.2">
      <c r="A9" s="15" t="s">
        <v>5</v>
      </c>
      <c r="B9" s="134">
        <f>SUM(B7:B8)</f>
        <v>295196</v>
      </c>
      <c r="C9" s="134">
        <f>SUM(C7:C8)</f>
        <v>36932</v>
      </c>
      <c r="D9" s="134">
        <f>SUM(D7:D8)</f>
        <v>332128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43">
        <v>26557235</v>
      </c>
      <c r="C12" s="132">
        <v>295079300</v>
      </c>
      <c r="D12" s="132">
        <f>SUM(B12:C12)</f>
        <v>321636535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33">
        <v>244539627</v>
      </c>
      <c r="C13" s="133">
        <v>85421811</v>
      </c>
      <c r="D13" s="133">
        <f>SUM(B13:C13)</f>
        <v>329961438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75" x14ac:dyDescent="0.2">
      <c r="A14" s="15" t="s">
        <v>32</v>
      </c>
      <c r="B14" s="134">
        <f>SUM(B12:B13)</f>
        <v>271096862</v>
      </c>
      <c r="C14" s="134">
        <f>SUM(C12:C13)</f>
        <v>380501111</v>
      </c>
      <c r="D14" s="134">
        <f>SUM(D12:D13)</f>
        <v>651597973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36">
        <v>80.730999999999995</v>
      </c>
      <c r="C17" s="136">
        <v>566.779</v>
      </c>
      <c r="D17" s="136">
        <f>SUM(B17:C17)</f>
        <v>647.51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37">
        <v>826.01300000000003</v>
      </c>
      <c r="C18" s="137">
        <v>196.53700000000001</v>
      </c>
      <c r="D18" s="137">
        <f>SUM(B18:C18)</f>
        <v>1022.5500000000001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75" x14ac:dyDescent="0.2">
      <c r="A19" s="15" t="s">
        <v>7</v>
      </c>
      <c r="B19" s="138">
        <f>SUM(B17:B18)</f>
        <v>906.74400000000003</v>
      </c>
      <c r="C19" s="138">
        <f>SUM(C17:C18)</f>
        <v>763.31600000000003</v>
      </c>
      <c r="D19" s="138">
        <f>SUM(D17:D18)</f>
        <v>1670.06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39">
        <v>26</v>
      </c>
      <c r="C22" s="139">
        <v>41</v>
      </c>
      <c r="D22" s="139">
        <v>45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63</v>
      </c>
      <c r="B26" s="132">
        <v>85443280</v>
      </c>
      <c r="C26" s="132">
        <v>900492060</v>
      </c>
      <c r="D26" s="134">
        <f>SUM(B26:C26)</f>
        <v>985935340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64</v>
      </c>
      <c r="B27" s="133">
        <v>814800791</v>
      </c>
      <c r="C27" s="133">
        <v>263228647</v>
      </c>
      <c r="D27" s="134">
        <f>SUM(B27:C27)</f>
        <v>1078029438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75" x14ac:dyDescent="0.2">
      <c r="A28" s="15" t="s">
        <v>65</v>
      </c>
      <c r="B28" s="134">
        <f>SUM(B26:B27)</f>
        <v>900244071</v>
      </c>
      <c r="C28" s="134">
        <f>SUM(C26:C27)</f>
        <v>1163720707</v>
      </c>
      <c r="D28" s="134">
        <f>SUM(D26:D27)</f>
        <v>2063964778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32">
        <v>319062153</v>
      </c>
      <c r="C30" s="132">
        <v>3797834995</v>
      </c>
      <c r="D30" s="132">
        <f>SUM(B30:C30)</f>
        <v>4116897148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33">
        <v>2908732685</v>
      </c>
      <c r="C31" s="133">
        <v>917239013</v>
      </c>
      <c r="D31" s="133">
        <f>SUM(B31:C31)</f>
        <v>3825971698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75" x14ac:dyDescent="0.2">
      <c r="A32" s="15" t="s">
        <v>34</v>
      </c>
      <c r="B32" s="134">
        <f>SUM(B30:B31)</f>
        <v>3227794838</v>
      </c>
      <c r="C32" s="134">
        <f>SUM(C30:C31)</f>
        <v>4715074008</v>
      </c>
      <c r="D32" s="134">
        <f>SUM(D30:D31)</f>
        <v>7942868846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75" x14ac:dyDescent="0.2">
      <c r="A38" s="14" t="s">
        <v>46</v>
      </c>
      <c r="B38" s="130">
        <v>8884</v>
      </c>
      <c r="C38" s="131">
        <v>0.26</v>
      </c>
      <c r="D38" s="130">
        <v>32691</v>
      </c>
      <c r="E38" s="131">
        <v>0.26</v>
      </c>
      <c r="F38" s="130">
        <v>24931</v>
      </c>
      <c r="G38" s="142">
        <v>0.74</v>
      </c>
      <c r="H38" s="130">
        <v>92853</v>
      </c>
      <c r="I38" s="131">
        <v>0.74</v>
      </c>
      <c r="J38" s="130">
        <v>33815</v>
      </c>
      <c r="K38" s="118">
        <f>J38/J45</f>
        <v>0.91441319632233642</v>
      </c>
      <c r="L38" s="130">
        <v>125544</v>
      </c>
      <c r="M38" s="119">
        <f>L38/L45</f>
        <v>0.16463685707578904</v>
      </c>
      <c r="N38" s="5"/>
      <c r="O38" s="64"/>
    </row>
    <row r="39" spans="1:15" ht="15.75" x14ac:dyDescent="0.2">
      <c r="A39" s="14" t="s">
        <v>47</v>
      </c>
      <c r="B39" s="130">
        <v>1098</v>
      </c>
      <c r="C39" s="131">
        <v>0.49</v>
      </c>
      <c r="D39" s="130">
        <v>56866</v>
      </c>
      <c r="E39" s="131">
        <v>0.52</v>
      </c>
      <c r="F39" s="130">
        <v>1142</v>
      </c>
      <c r="G39" s="131">
        <v>0.51</v>
      </c>
      <c r="H39" s="130">
        <v>51875</v>
      </c>
      <c r="I39" s="131">
        <v>0.48</v>
      </c>
      <c r="J39" s="130">
        <v>2240</v>
      </c>
      <c r="K39" s="118">
        <f>J39/J45</f>
        <v>6.057328285559762E-2</v>
      </c>
      <c r="L39" s="130">
        <v>108741</v>
      </c>
      <c r="M39" s="119">
        <f>L39/L45</f>
        <v>0.14260160959725973</v>
      </c>
      <c r="N39" s="5"/>
      <c r="O39" s="64"/>
    </row>
    <row r="40" spans="1:15" ht="15.75" x14ac:dyDescent="0.2">
      <c r="A40" s="14" t="s">
        <v>48</v>
      </c>
      <c r="B40" s="130">
        <v>295</v>
      </c>
      <c r="C40" s="131">
        <v>0.68</v>
      </c>
      <c r="D40" s="130">
        <v>41170</v>
      </c>
      <c r="E40" s="131">
        <v>0.69</v>
      </c>
      <c r="F40" s="130">
        <v>136</v>
      </c>
      <c r="G40" s="131">
        <v>0.32</v>
      </c>
      <c r="H40" s="130">
        <v>18202</v>
      </c>
      <c r="I40" s="131">
        <v>0.31</v>
      </c>
      <c r="J40" s="130">
        <v>431</v>
      </c>
      <c r="K40" s="118">
        <f>J40/J45</f>
        <v>1.1654948620876149E-2</v>
      </c>
      <c r="L40" s="130">
        <v>59372</v>
      </c>
      <c r="M40" s="119">
        <f>L40/L45</f>
        <v>7.7859710366913165E-2</v>
      </c>
      <c r="N40" s="5"/>
      <c r="O40" s="64"/>
    </row>
    <row r="41" spans="1:15" ht="15.75" x14ac:dyDescent="0.2">
      <c r="A41" s="14" t="s">
        <v>49</v>
      </c>
      <c r="B41" s="130">
        <v>123</v>
      </c>
      <c r="C41" s="131">
        <v>0.78</v>
      </c>
      <c r="D41" s="130">
        <v>30592</v>
      </c>
      <c r="E41" s="131">
        <v>0.78</v>
      </c>
      <c r="F41" s="130">
        <v>35</v>
      </c>
      <c r="G41" s="131">
        <v>0.22</v>
      </c>
      <c r="H41" s="130">
        <v>8708</v>
      </c>
      <c r="I41" s="131">
        <v>0.22</v>
      </c>
      <c r="J41" s="130">
        <v>158</v>
      </c>
      <c r="K41" s="118">
        <f>J41/J45</f>
        <v>4.2725797728501895E-3</v>
      </c>
      <c r="L41" s="130">
        <v>39300</v>
      </c>
      <c r="M41" s="119">
        <f>L41/L45</f>
        <v>5.1537536505755023E-2</v>
      </c>
      <c r="N41" s="5"/>
      <c r="O41" s="64"/>
    </row>
    <row r="42" spans="1:15" ht="15.75" x14ac:dyDescent="0.2">
      <c r="A42" s="14" t="s">
        <v>50</v>
      </c>
      <c r="B42" s="130">
        <v>87</v>
      </c>
      <c r="C42" s="131">
        <v>0.89</v>
      </c>
      <c r="D42" s="130">
        <v>30510</v>
      </c>
      <c r="E42" s="131">
        <v>0.89</v>
      </c>
      <c r="F42" s="130">
        <v>11</v>
      </c>
      <c r="G42" s="131">
        <v>0.11</v>
      </c>
      <c r="H42" s="130">
        <v>3704</v>
      </c>
      <c r="I42" s="131">
        <v>0.11</v>
      </c>
      <c r="J42" s="130">
        <v>98</v>
      </c>
      <c r="K42" s="118">
        <f>J42/J45</f>
        <v>2.6500811249323959E-3</v>
      </c>
      <c r="L42" s="130">
        <v>34214</v>
      </c>
      <c r="M42" s="119">
        <f>L42/L45</f>
        <v>4.4867818677045861E-2</v>
      </c>
      <c r="N42" s="5"/>
      <c r="O42" s="64"/>
    </row>
    <row r="43" spans="1:15" ht="15.75" x14ac:dyDescent="0.2">
      <c r="A43" s="14" t="s">
        <v>51</v>
      </c>
      <c r="B43" s="130">
        <v>48</v>
      </c>
      <c r="C43" s="131">
        <v>0.89</v>
      </c>
      <c r="D43" s="130">
        <v>21394</v>
      </c>
      <c r="E43" s="131">
        <v>0.89</v>
      </c>
      <c r="F43" s="130">
        <v>6</v>
      </c>
      <c r="G43" s="131">
        <v>0.11</v>
      </c>
      <c r="H43" s="130">
        <v>2716</v>
      </c>
      <c r="I43" s="131">
        <v>0.11</v>
      </c>
      <c r="J43" s="130">
        <v>54</v>
      </c>
      <c r="K43" s="118">
        <f>J43/J45</f>
        <v>1.4602487831260141E-3</v>
      </c>
      <c r="L43" s="130">
        <v>24110</v>
      </c>
      <c r="M43" s="119">
        <f>L43/L45</f>
        <v>3.1617557383047168E-2</v>
      </c>
      <c r="N43" s="5"/>
      <c r="O43" s="64"/>
    </row>
    <row r="44" spans="1:15" ht="15.75" x14ac:dyDescent="0.2">
      <c r="A44" s="14" t="s">
        <v>52</v>
      </c>
      <c r="B44" s="130">
        <v>160</v>
      </c>
      <c r="C44" s="131">
        <v>0.87</v>
      </c>
      <c r="D44" s="130">
        <v>353498</v>
      </c>
      <c r="E44" s="131">
        <v>0.95</v>
      </c>
      <c r="F44" s="130">
        <v>24</v>
      </c>
      <c r="G44" s="131">
        <v>0.13</v>
      </c>
      <c r="H44" s="130">
        <v>17772</v>
      </c>
      <c r="I44" s="131">
        <v>0.05</v>
      </c>
      <c r="J44" s="130">
        <v>184</v>
      </c>
      <c r="K44" s="118">
        <f>J44/J45</f>
        <v>4.9756625202812335E-3</v>
      </c>
      <c r="L44" s="130">
        <v>371270</v>
      </c>
      <c r="M44" s="119">
        <f>L44/L45</f>
        <v>0.48687891039419001</v>
      </c>
      <c r="N44" s="5"/>
      <c r="O44" s="64"/>
    </row>
    <row r="45" spans="1:15" ht="15.75" x14ac:dyDescent="0.25">
      <c r="A45" s="14" t="s">
        <v>4</v>
      </c>
      <c r="B45" s="135">
        <v>10695</v>
      </c>
      <c r="C45" s="131">
        <v>0.28999999999999998</v>
      </c>
      <c r="D45" s="135">
        <v>566721</v>
      </c>
      <c r="E45" s="131">
        <v>0.74</v>
      </c>
      <c r="F45" s="135">
        <v>26285</v>
      </c>
      <c r="G45" s="131">
        <v>0.71</v>
      </c>
      <c r="H45" s="135">
        <v>195830</v>
      </c>
      <c r="I45" s="131">
        <v>0.26</v>
      </c>
      <c r="J45" s="135">
        <v>36980</v>
      </c>
      <c r="K45" s="118">
        <f>J45/J45</f>
        <v>1</v>
      </c>
      <c r="L45" s="135">
        <v>762551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" customHeight="1" x14ac:dyDescent="0.2">
      <c r="A51" s="146" t="s">
        <v>70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0.38400000000000001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0.33500000000000002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6.0999999999999999E-2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6.0000000000000001E-3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1E-3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3.3000000000000002E-2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workbookViewId="0">
      <selection activeCell="D53" sqref="D53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5.7109375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68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75" x14ac:dyDescent="0.2">
      <c r="A7" s="14" t="s">
        <v>0</v>
      </c>
      <c r="B7" s="132">
        <v>28704</v>
      </c>
      <c r="C7" s="132">
        <v>10904</v>
      </c>
      <c r="D7" s="132">
        <f>SUM(B7:C7)</f>
        <v>39608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.5" thickBot="1" x14ac:dyDescent="0.25">
      <c r="A8" s="16" t="s">
        <v>6</v>
      </c>
      <c r="B8" s="133">
        <v>266206</v>
      </c>
      <c r="C8" s="133">
        <v>26011</v>
      </c>
      <c r="D8" s="133">
        <f>SUM(B8:C8)</f>
        <v>292217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75" x14ac:dyDescent="0.2">
      <c r="A9" s="15" t="s">
        <v>5</v>
      </c>
      <c r="B9" s="134">
        <f>SUM(B7:B8)</f>
        <v>294910</v>
      </c>
      <c r="C9" s="134">
        <f>SUM(C7:C8)</f>
        <v>36915</v>
      </c>
      <c r="D9" s="134">
        <f>SUM(D7:D8)</f>
        <v>331825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75" x14ac:dyDescent="0.2">
      <c r="A12" s="14" t="s">
        <v>30</v>
      </c>
      <c r="B12" s="143">
        <v>28031205</v>
      </c>
      <c r="C12" s="132">
        <v>299844582</v>
      </c>
      <c r="D12" s="132">
        <f>SUM(B12:C12)</f>
        <v>327875787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.5" thickBot="1" x14ac:dyDescent="0.25">
      <c r="A13" s="16" t="s">
        <v>31</v>
      </c>
      <c r="B13" s="133">
        <v>268465613</v>
      </c>
      <c r="C13" s="133">
        <v>83079767</v>
      </c>
      <c r="D13" s="133">
        <f>SUM(B13:C13)</f>
        <v>351545380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75" x14ac:dyDescent="0.2">
      <c r="A14" s="15" t="s">
        <v>32</v>
      </c>
      <c r="B14" s="134">
        <f>SUM(B12:B13)</f>
        <v>296496818</v>
      </c>
      <c r="C14" s="134">
        <f>SUM(C12:C13)</f>
        <v>382924349</v>
      </c>
      <c r="D14" s="134">
        <f>SUM(D12:D13)</f>
        <v>679421167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3"/>
      <c r="O16" s="2"/>
    </row>
    <row r="17" spans="1:15" ht="15.75" x14ac:dyDescent="0.2">
      <c r="A17" s="14" t="s">
        <v>1</v>
      </c>
      <c r="B17" s="136">
        <v>81.613</v>
      </c>
      <c r="C17" s="136">
        <v>566.72199999999998</v>
      </c>
      <c r="D17" s="136">
        <f>SUM(B17:C17)</f>
        <v>648.33500000000004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.5" thickBot="1" x14ac:dyDescent="0.25">
      <c r="A18" s="16" t="s">
        <v>8</v>
      </c>
      <c r="B18" s="137">
        <v>824.00099999999998</v>
      </c>
      <c r="C18" s="137">
        <v>195.87200000000001</v>
      </c>
      <c r="D18" s="137">
        <f>SUM(B18:C18)</f>
        <v>1019.873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75" x14ac:dyDescent="0.2">
      <c r="A19" s="15" t="s">
        <v>7</v>
      </c>
      <c r="B19" s="138">
        <f>SUM(B17:B18)</f>
        <v>905.61400000000003</v>
      </c>
      <c r="C19" s="138">
        <f>SUM(C17:C18)</f>
        <v>762.59400000000005</v>
      </c>
      <c r="D19" s="138">
        <f>SUM(D17:D18)</f>
        <v>1668.2080000000001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3"/>
      <c r="O21" s="2"/>
    </row>
    <row r="22" spans="1:15" ht="15.75" x14ac:dyDescent="0.2">
      <c r="A22" s="14" t="s">
        <v>29</v>
      </c>
      <c r="B22" s="139">
        <v>27</v>
      </c>
      <c r="C22" s="139">
        <v>41</v>
      </c>
      <c r="D22" s="139">
        <v>45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75" x14ac:dyDescent="0.2">
      <c r="A26" s="14" t="s">
        <v>63</v>
      </c>
      <c r="B26" s="132">
        <v>58886045</v>
      </c>
      <c r="C26" s="132">
        <v>605412760</v>
      </c>
      <c r="D26" s="134">
        <f>SUM(B26:C26)</f>
        <v>664298805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.5" thickBot="1" x14ac:dyDescent="0.25">
      <c r="A27" s="16" t="s">
        <v>64</v>
      </c>
      <c r="B27" s="133">
        <v>570261164</v>
      </c>
      <c r="C27" s="133">
        <v>177806836</v>
      </c>
      <c r="D27" s="134">
        <f>SUM(B27:C27)</f>
        <v>748068000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75" x14ac:dyDescent="0.2">
      <c r="A28" s="15" t="s">
        <v>65</v>
      </c>
      <c r="B28" s="134">
        <f>SUM(B26:B27)</f>
        <v>629147209</v>
      </c>
      <c r="C28" s="134">
        <f>SUM(C26:C27)</f>
        <v>783219596</v>
      </c>
      <c r="D28" s="134">
        <f>SUM(D26:D27)</f>
        <v>1412366805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2">
      <c r="A30" s="14" t="s">
        <v>35</v>
      </c>
      <c r="B30" s="132">
        <v>324899476</v>
      </c>
      <c r="C30" s="132">
        <v>3805541397</v>
      </c>
      <c r="D30" s="132">
        <f>SUM(B30:C30)</f>
        <v>4130440873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.5" thickBot="1" x14ac:dyDescent="0.25">
      <c r="A31" s="16" t="s">
        <v>33</v>
      </c>
      <c r="B31" s="133">
        <v>2921006039</v>
      </c>
      <c r="C31" s="133">
        <v>901710574</v>
      </c>
      <c r="D31" s="133">
        <f>SUM(B31:C31)</f>
        <v>3822716613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75" x14ac:dyDescent="0.2">
      <c r="A32" s="15" t="s">
        <v>34</v>
      </c>
      <c r="B32" s="134">
        <f>SUM(B30:B31)</f>
        <v>3245905515</v>
      </c>
      <c r="C32" s="134">
        <f>SUM(C30:C31)</f>
        <v>4707251971</v>
      </c>
      <c r="D32" s="134">
        <f>SUM(D30:D31)</f>
        <v>7953157486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75" x14ac:dyDescent="0.2">
      <c r="A34" s="6"/>
      <c r="M34" s="11"/>
      <c r="N34" s="3"/>
      <c r="O34" s="2"/>
    </row>
    <row r="35" spans="1:15" ht="15" x14ac:dyDescent="0.2">
      <c r="A35" s="47"/>
      <c r="M35" s="11"/>
      <c r="N35" s="3"/>
      <c r="O35" s="2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0"/>
      <c r="N36" s="3"/>
      <c r="O36" s="2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1" t="s">
        <v>40</v>
      </c>
      <c r="N37" s="3"/>
      <c r="O37" s="2"/>
    </row>
    <row r="38" spans="1:15" ht="15.75" x14ac:dyDescent="0.2">
      <c r="A38" s="14" t="s">
        <v>46</v>
      </c>
      <c r="B38" s="130">
        <v>8884</v>
      </c>
      <c r="C38" s="131">
        <v>0.26</v>
      </c>
      <c r="D38" s="130">
        <v>32691</v>
      </c>
      <c r="E38" s="131">
        <v>0.26</v>
      </c>
      <c r="F38" s="130">
        <v>24931</v>
      </c>
      <c r="G38" s="142">
        <v>0.74</v>
      </c>
      <c r="H38" s="130">
        <v>92853</v>
      </c>
      <c r="I38" s="131">
        <v>0.74</v>
      </c>
      <c r="J38" s="130">
        <v>33815</v>
      </c>
      <c r="K38" s="118">
        <f>J38/J45</f>
        <v>0.91441319632233642</v>
      </c>
      <c r="L38" s="130">
        <v>125544</v>
      </c>
      <c r="M38" s="119">
        <f>L38/L45</f>
        <v>0.16463685707578904</v>
      </c>
      <c r="N38" s="3"/>
      <c r="O38" s="2"/>
    </row>
    <row r="39" spans="1:15" ht="15.75" x14ac:dyDescent="0.2">
      <c r="A39" s="14" t="s">
        <v>47</v>
      </c>
      <c r="B39" s="130">
        <v>1098</v>
      </c>
      <c r="C39" s="131">
        <v>0.49</v>
      </c>
      <c r="D39" s="130">
        <v>56866</v>
      </c>
      <c r="E39" s="131">
        <v>0.52</v>
      </c>
      <c r="F39" s="130">
        <v>1142</v>
      </c>
      <c r="G39" s="131">
        <v>0.51</v>
      </c>
      <c r="H39" s="130">
        <v>51875</v>
      </c>
      <c r="I39" s="131">
        <v>0.48</v>
      </c>
      <c r="J39" s="130">
        <v>2240</v>
      </c>
      <c r="K39" s="118">
        <f>J39/J45</f>
        <v>6.057328285559762E-2</v>
      </c>
      <c r="L39" s="130">
        <v>108741</v>
      </c>
      <c r="M39" s="119">
        <f>L39/L45</f>
        <v>0.14260160959725973</v>
      </c>
      <c r="N39" s="3"/>
      <c r="O39" s="2"/>
    </row>
    <row r="40" spans="1:15" ht="15.75" x14ac:dyDescent="0.2">
      <c r="A40" s="14" t="s">
        <v>48</v>
      </c>
      <c r="B40" s="130">
        <v>295</v>
      </c>
      <c r="C40" s="131">
        <v>0.68</v>
      </c>
      <c r="D40" s="130">
        <v>41170</v>
      </c>
      <c r="E40" s="131">
        <v>0.69</v>
      </c>
      <c r="F40" s="130">
        <v>136</v>
      </c>
      <c r="G40" s="131">
        <v>0.32</v>
      </c>
      <c r="H40" s="130">
        <v>18202</v>
      </c>
      <c r="I40" s="131">
        <v>0.31</v>
      </c>
      <c r="J40" s="130">
        <v>431</v>
      </c>
      <c r="K40" s="118">
        <f>J40/J45</f>
        <v>1.1654948620876149E-2</v>
      </c>
      <c r="L40" s="130">
        <v>59372</v>
      </c>
      <c r="M40" s="119">
        <f>L40/L45</f>
        <v>7.7859710366913165E-2</v>
      </c>
      <c r="N40" s="3"/>
      <c r="O40" s="2"/>
    </row>
    <row r="41" spans="1:15" ht="15.75" x14ac:dyDescent="0.2">
      <c r="A41" s="14" t="s">
        <v>49</v>
      </c>
      <c r="B41" s="130">
        <v>123</v>
      </c>
      <c r="C41" s="131">
        <v>0.78</v>
      </c>
      <c r="D41" s="130">
        <v>30592</v>
      </c>
      <c r="E41" s="131">
        <v>0.78</v>
      </c>
      <c r="F41" s="130">
        <v>35</v>
      </c>
      <c r="G41" s="131">
        <v>0.22</v>
      </c>
      <c r="H41" s="130">
        <v>8708</v>
      </c>
      <c r="I41" s="131">
        <v>0.22</v>
      </c>
      <c r="J41" s="130">
        <v>158</v>
      </c>
      <c r="K41" s="118">
        <f>J41/J45</f>
        <v>4.2725797728501895E-3</v>
      </c>
      <c r="L41" s="130">
        <v>39300</v>
      </c>
      <c r="M41" s="119">
        <f>L41/L45</f>
        <v>5.1537536505755023E-2</v>
      </c>
      <c r="N41" s="3"/>
      <c r="O41" s="2"/>
    </row>
    <row r="42" spans="1:15" ht="15.75" x14ac:dyDescent="0.2">
      <c r="A42" s="14" t="s">
        <v>50</v>
      </c>
      <c r="B42" s="130">
        <v>87</v>
      </c>
      <c r="C42" s="131">
        <v>0.89</v>
      </c>
      <c r="D42" s="130">
        <v>30510</v>
      </c>
      <c r="E42" s="131">
        <v>0.89</v>
      </c>
      <c r="F42" s="130">
        <v>11</v>
      </c>
      <c r="G42" s="131">
        <v>0.11</v>
      </c>
      <c r="H42" s="130">
        <v>3704</v>
      </c>
      <c r="I42" s="131">
        <v>0.11</v>
      </c>
      <c r="J42" s="130">
        <v>98</v>
      </c>
      <c r="K42" s="118">
        <f>J42/J45</f>
        <v>2.6500811249323959E-3</v>
      </c>
      <c r="L42" s="130">
        <v>34214</v>
      </c>
      <c r="M42" s="119">
        <f>L42/L45</f>
        <v>4.4867818677045861E-2</v>
      </c>
      <c r="N42" s="3"/>
      <c r="O42" s="2"/>
    </row>
    <row r="43" spans="1:15" ht="15.75" x14ac:dyDescent="0.2">
      <c r="A43" s="14" t="s">
        <v>51</v>
      </c>
      <c r="B43" s="130">
        <v>48</v>
      </c>
      <c r="C43" s="131">
        <v>0.89</v>
      </c>
      <c r="D43" s="130">
        <v>21394</v>
      </c>
      <c r="E43" s="131">
        <v>0.89</v>
      </c>
      <c r="F43" s="130">
        <v>6</v>
      </c>
      <c r="G43" s="131">
        <v>0.11</v>
      </c>
      <c r="H43" s="130">
        <v>2716</v>
      </c>
      <c r="I43" s="131">
        <v>0.11</v>
      </c>
      <c r="J43" s="130">
        <v>54</v>
      </c>
      <c r="K43" s="118">
        <f>J43/J45</f>
        <v>1.4602487831260141E-3</v>
      </c>
      <c r="L43" s="130">
        <v>24110</v>
      </c>
      <c r="M43" s="119">
        <f>L43/L45</f>
        <v>3.1617557383047168E-2</v>
      </c>
      <c r="N43" s="3"/>
      <c r="O43" s="2"/>
    </row>
    <row r="44" spans="1:15" ht="15.75" x14ac:dyDescent="0.2">
      <c r="A44" s="14" t="s">
        <v>52</v>
      </c>
      <c r="B44" s="130">
        <v>160</v>
      </c>
      <c r="C44" s="131">
        <v>0.87</v>
      </c>
      <c r="D44" s="130">
        <v>353498</v>
      </c>
      <c r="E44" s="131">
        <v>0.95</v>
      </c>
      <c r="F44" s="130">
        <v>24</v>
      </c>
      <c r="G44" s="131">
        <v>0.13</v>
      </c>
      <c r="H44" s="130">
        <v>17772</v>
      </c>
      <c r="I44" s="131">
        <v>0.05</v>
      </c>
      <c r="J44" s="130">
        <v>184</v>
      </c>
      <c r="K44" s="118">
        <f>J44/J45</f>
        <v>4.9756625202812335E-3</v>
      </c>
      <c r="L44" s="130">
        <v>371270</v>
      </c>
      <c r="M44" s="119">
        <f>L44/L45</f>
        <v>0.48687891039419001</v>
      </c>
      <c r="N44" s="3"/>
      <c r="O44" s="2"/>
    </row>
    <row r="45" spans="1:15" ht="15.75" x14ac:dyDescent="0.25">
      <c r="A45" s="14" t="s">
        <v>4</v>
      </c>
      <c r="B45" s="135">
        <v>10695</v>
      </c>
      <c r="C45" s="131">
        <v>0.28999999999999998</v>
      </c>
      <c r="D45" s="135">
        <v>566721</v>
      </c>
      <c r="E45" s="131">
        <v>0.74</v>
      </c>
      <c r="F45" s="135">
        <v>26285</v>
      </c>
      <c r="G45" s="131">
        <v>0.71</v>
      </c>
      <c r="H45" s="135">
        <v>195830</v>
      </c>
      <c r="I45" s="131">
        <v>0.26</v>
      </c>
      <c r="J45" s="135">
        <v>36980</v>
      </c>
      <c r="K45" s="118">
        <f>J45/J45</f>
        <v>1</v>
      </c>
      <c r="L45" s="135">
        <v>762551</v>
      </c>
      <c r="M45" s="119">
        <f>L45/L45</f>
        <v>1</v>
      </c>
      <c r="N45" s="3"/>
      <c r="O45" s="2"/>
    </row>
    <row r="46" spans="1:15" ht="15.75" x14ac:dyDescent="0.2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75" x14ac:dyDescent="0.2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75" x14ac:dyDescent="0.2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75" x14ac:dyDescent="0.2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75" x14ac:dyDescent="0.2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75" x14ac:dyDescent="0.2">
      <c r="A51" s="146" t="s">
        <v>66</v>
      </c>
      <c r="B51" s="146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" x14ac:dyDescent="0.2">
      <c r="A52" s="147" t="s">
        <v>36</v>
      </c>
      <c r="B52" s="147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.5" thickBot="1" x14ac:dyDescent="0.25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5.75" thickBot="1" x14ac:dyDescent="0.25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75" x14ac:dyDescent="0.25">
      <c r="A55" s="30" t="s">
        <v>10</v>
      </c>
      <c r="B55" s="127">
        <v>0.217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75" x14ac:dyDescent="0.25">
      <c r="A56" s="26" t="s">
        <v>11</v>
      </c>
      <c r="B56" s="122">
        <v>0.38400000000000001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75" x14ac:dyDescent="0.25">
      <c r="A57" s="26" t="s">
        <v>12</v>
      </c>
      <c r="B57" s="122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6" t="s">
        <v>13</v>
      </c>
      <c r="B58" s="122">
        <v>0.33500000000000002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6" t="s">
        <v>14</v>
      </c>
      <c r="B59" s="122">
        <v>2E-3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.5" thickBot="1" x14ac:dyDescent="0.3">
      <c r="A60" s="31" t="s">
        <v>24</v>
      </c>
      <c r="B60" s="128">
        <v>6.0999999999999999E-2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25">
      <c r="A61" s="29" t="s">
        <v>53</v>
      </c>
      <c r="B61" s="126">
        <v>3.0000000000000001E-3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6" t="s">
        <v>15</v>
      </c>
      <c r="B62" s="129" t="s">
        <v>67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x14ac:dyDescent="0.25">
      <c r="A63" s="26" t="s">
        <v>16</v>
      </c>
      <c r="B63" s="123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x14ac:dyDescent="0.25">
      <c r="A64" s="26" t="s">
        <v>17</v>
      </c>
      <c r="B64" s="123">
        <v>1.2E-2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x14ac:dyDescent="0.25">
      <c r="A65" s="26" t="s">
        <v>18</v>
      </c>
      <c r="B65" s="123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x14ac:dyDescent="0.25">
      <c r="A66" s="26" t="s">
        <v>19</v>
      </c>
      <c r="B66" s="123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x14ac:dyDescent="0.25">
      <c r="A67" s="26" t="s">
        <v>37</v>
      </c>
      <c r="B67" s="123">
        <v>6.0000000000000001E-3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x14ac:dyDescent="0.25">
      <c r="A68" s="27" t="s">
        <v>20</v>
      </c>
      <c r="B68" s="123">
        <v>1E-3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.5" thickBot="1" x14ac:dyDescent="0.3">
      <c r="A69" s="28" t="s">
        <v>21</v>
      </c>
      <c r="B69" s="124">
        <v>3.3000000000000002E-2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.5" thickBot="1" x14ac:dyDescent="0.3">
      <c r="A70" s="25" t="s">
        <v>22</v>
      </c>
      <c r="B70" s="125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x14ac:dyDescent="0.2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x14ac:dyDescent="0.2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x14ac:dyDescent="0.2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x14ac:dyDescent="0.2">
      <c r="F75">
        <v>0</v>
      </c>
      <c r="M75" s="2"/>
      <c r="N75" s="2"/>
      <c r="O75" s="2"/>
    </row>
    <row r="76" spans="1:15" ht="15" x14ac:dyDescent="0.2">
      <c r="M76" s="2"/>
      <c r="N76" s="2"/>
      <c r="O76" s="2"/>
    </row>
    <row r="77" spans="1:15" ht="15" x14ac:dyDescent="0.2">
      <c r="M77" s="2"/>
      <c r="N77" s="2"/>
      <c r="O77" s="2"/>
    </row>
    <row r="78" spans="1:15" ht="15" x14ac:dyDescent="0.2">
      <c r="M78" s="2"/>
      <c r="N78" s="2"/>
      <c r="O78" s="2"/>
    </row>
    <row r="79" spans="1:15" ht="15" x14ac:dyDescent="0.2">
      <c r="M79" s="2"/>
      <c r="N79" s="2"/>
      <c r="O79" s="2"/>
    </row>
    <row r="80" spans="1:15" ht="15" x14ac:dyDescent="0.2">
      <c r="M80" s="2"/>
      <c r="N80" s="2"/>
      <c r="O80" s="2"/>
    </row>
    <row r="81" spans="1:15" ht="15" x14ac:dyDescent="0.2">
      <c r="M81" s="2"/>
      <c r="N81" s="2"/>
      <c r="O81" s="2"/>
    </row>
    <row r="82" spans="1:15" ht="15" x14ac:dyDescent="0.2">
      <c r="M82" s="2"/>
      <c r="N82" s="2"/>
      <c r="O82" s="2"/>
    </row>
    <row r="83" spans="1:15" ht="15" x14ac:dyDescent="0.2">
      <c r="M83" s="2"/>
      <c r="N83" s="2"/>
      <c r="O83" s="2"/>
    </row>
    <row r="84" spans="1:15" ht="15" x14ac:dyDescent="0.2">
      <c r="M84" s="2"/>
      <c r="N84" s="2"/>
      <c r="O84" s="2"/>
    </row>
    <row r="85" spans="1:15" ht="15" x14ac:dyDescent="0.2">
      <c r="M85" s="2"/>
      <c r="N85" s="2"/>
      <c r="O85" s="2"/>
    </row>
    <row r="86" spans="1:15" ht="15" x14ac:dyDescent="0.2">
      <c r="M86" s="2"/>
      <c r="N86" s="2"/>
      <c r="O86" s="2"/>
    </row>
    <row r="87" spans="1:15" ht="15" x14ac:dyDescent="0.2">
      <c r="M87" s="2"/>
      <c r="N87" s="2"/>
      <c r="O87" s="2"/>
    </row>
    <row r="88" spans="1:1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 x14ac:dyDescent="0.2">
      <c r="F104" s="2"/>
    </row>
    <row r="105" spans="1:15" ht="15" x14ac:dyDescent="0.2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4" sqref="A4:D4"/>
    </sheetView>
  </sheetViews>
  <sheetFormatPr defaultColWidth="9.140625" defaultRowHeight="12.75" x14ac:dyDescent="0.2"/>
  <cols>
    <col min="1" max="1" width="72.710937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69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84">
        <f>'Current Month '!B7-'Previous Month '!B7</f>
        <v>-292</v>
      </c>
      <c r="C7" s="84">
        <f>'Current Month '!C7-'Previous Month '!C7</f>
        <v>-12</v>
      </c>
      <c r="D7" s="84">
        <f>'Current Month '!D7-'Previous Month '!D7</f>
        <v>-304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84">
        <f>'Current Month '!B8-'Previous Month '!B8</f>
        <v>578</v>
      </c>
      <c r="C8" s="84">
        <f>'Current Month '!C8-'Previous Month '!C8</f>
        <v>29</v>
      </c>
      <c r="D8" s="84">
        <f>'Current Month '!D8-'Previous Month '!D8</f>
        <v>607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84">
        <f>'Current Month '!B9-'Previous Month '!B9</f>
        <v>286</v>
      </c>
      <c r="C9" s="84">
        <f>'Current Month '!C9-'Previous Month '!C9</f>
        <v>17</v>
      </c>
      <c r="D9" s="84">
        <f>'Current Month '!D9-'Previous Month '!D9</f>
        <v>303</v>
      </c>
      <c r="E9" s="76"/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84">
        <f>'Current Month '!B12-'Previous Month '!B12</f>
        <v>-1473970</v>
      </c>
      <c r="C12" s="84">
        <f>'Current Month '!C12-'Previous Month '!C12</f>
        <v>-4765282</v>
      </c>
      <c r="D12" s="84">
        <f>'Current Month '!D12-'Previous Month '!D12</f>
        <v>-6239252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84">
        <f>'Current Month '!B13-'Previous Month '!B13</f>
        <v>-23925986</v>
      </c>
      <c r="C13" s="84">
        <f>'Current Month '!C13-'Previous Month '!C13</f>
        <v>2342044</v>
      </c>
      <c r="D13" s="84">
        <f>'Current Month '!D13-'Previous Month '!D13</f>
        <v>-21583942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84">
        <f>'Current Month '!B14-'Previous Month '!B14</f>
        <v>-25399956</v>
      </c>
      <c r="C14" s="84">
        <f>'Current Month '!C14-'Previous Month '!C14</f>
        <v>-2423238</v>
      </c>
      <c r="D14" s="84">
        <f>'Current Month '!D14-'Previous Month '!D14</f>
        <v>-27823194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84">
        <f>'Current Month '!B17-'Previous Month '!B17</f>
        <v>-0.882000000000005</v>
      </c>
      <c r="C17" s="84">
        <f>'Current Month '!C17-'Previous Month '!C17</f>
        <v>5.7000000000016371E-2</v>
      </c>
      <c r="D17" s="84">
        <f>'Current Month '!D17-'Previous Month '!D17</f>
        <v>-0.82500000000004547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84">
        <f>'Current Month '!B18-'Previous Month '!B18</f>
        <v>2.0120000000000573</v>
      </c>
      <c r="C18" s="84">
        <f>'Current Month '!C18-'Previous Month '!C18</f>
        <v>0.66499999999999204</v>
      </c>
      <c r="D18" s="84">
        <f>'Current Month '!D18-'Previous Month '!D18</f>
        <v>2.6770000000000209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84">
        <f>'Current Month '!B19-'Previous Month '!B19</f>
        <v>1.1299999999999955</v>
      </c>
      <c r="C19" s="84">
        <f>'Current Month '!C19-'Previous Month '!C19</f>
        <v>0.72199999999997999</v>
      </c>
      <c r="D19" s="84">
        <f>'Current Month '!D19-'Previous Month '!D19</f>
        <v>1.8519999999998618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84">
        <f>'Current Month '!B22-'Previous Month '!B22</f>
        <v>-1</v>
      </c>
      <c r="C22" s="84">
        <f>'Current Month '!C22-'Previous Month '!C22</f>
        <v>0</v>
      </c>
      <c r="D22" s="84">
        <f>'Current Month '!D22-'Previous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84">
        <f>'Current Month '!B26-'Previous Month '!B26</f>
        <v>26557235</v>
      </c>
      <c r="C26" s="84">
        <f>'Current Month '!C26-'Previous Month '!C26</f>
        <v>295079300</v>
      </c>
      <c r="D26" s="84">
        <f>'Current Month '!D26-'Previous Month '!D26</f>
        <v>321636535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84">
        <f>'Current Month '!B27-'Previous Month '!B27</f>
        <v>244539627</v>
      </c>
      <c r="C27" s="84">
        <f>'Current Month '!C27-'Previous Month '!C27</f>
        <v>85421811</v>
      </c>
      <c r="D27" s="84">
        <f>'Current Month '!D27-'Previous Month '!D27</f>
        <v>329961438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84">
        <f>'Current Month '!B28-'Previous Month '!B28</f>
        <v>271096862</v>
      </c>
      <c r="C28" s="84">
        <f>'Current Month '!C28-'Previous Month '!C28</f>
        <v>380501111</v>
      </c>
      <c r="D28" s="84">
        <f>'Current Month '!D28-'Previous Month '!D28</f>
        <v>651597973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84">
        <f>'Current Month '!B30-'Previous Month '!B30</f>
        <v>-5837323</v>
      </c>
      <c r="C30" s="84">
        <f>'Current Month '!C30-'Previous Month '!C30</f>
        <v>-7706402</v>
      </c>
      <c r="D30" s="84">
        <f>'Current Month '!D30-'Previous Month '!D30</f>
        <v>-13543725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84">
        <f>'Current Month '!B31-'Previous Month '!B31</f>
        <v>-12273354</v>
      </c>
      <c r="C31" s="84">
        <f>'Current Month '!C31-'Previous Month '!C31</f>
        <v>15528439</v>
      </c>
      <c r="D31" s="84">
        <f>'Current Month '!D31-'Previous Month '!D31</f>
        <v>3255085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84">
        <f>'Current Month '!B32-'Previous Month '!B32</f>
        <v>-18110677</v>
      </c>
      <c r="C32" s="84">
        <f>'Current Month '!C32-'Previous Month '!C32</f>
        <v>7822037</v>
      </c>
      <c r="D32" s="84">
        <f>'Current Month '!D32-'Previous Month '!D32</f>
        <v>-10288640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F35" s="78"/>
    </row>
    <row r="36" spans="1:14" ht="15" x14ac:dyDescent="0.2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selection activeCell="A4" sqref="A4:D4"/>
    </sheetView>
  </sheetViews>
  <sheetFormatPr defaultColWidth="9.140625" defaultRowHeight="12.75" x14ac:dyDescent="0.2"/>
  <cols>
    <col min="1" max="1" width="82.14062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69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108">
        <f>Difference!B7/'Previous Month '!B7</f>
        <v>-1.0172798216276478E-2</v>
      </c>
      <c r="C7" s="108">
        <f>Difference!C7/'Previous Month '!C7</f>
        <v>-1.1005135730007337E-3</v>
      </c>
      <c r="D7" s="108">
        <f>Difference!D7/'Previous Month '!D7</f>
        <v>-7.6752171278529589E-3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108">
        <f>Difference!B8/'Previous Month '!B8</f>
        <v>2.1712508358188772E-3</v>
      </c>
      <c r="C8" s="108">
        <f>Difference!C8/'Previous Month '!C8</f>
        <v>1.1149129214563069E-3</v>
      </c>
      <c r="D8" s="108">
        <f>Difference!D8/'Previous Month '!D8</f>
        <v>2.0772234332704807E-3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108">
        <f>Difference!B9/'Previous Month '!B9</f>
        <v>9.6978739276389406E-4</v>
      </c>
      <c r="C9" s="108">
        <f>Difference!C9/'Previous Month '!C9</f>
        <v>4.6051740484897739E-4</v>
      </c>
      <c r="D9" s="108">
        <f>Difference!D9/'Previous Month '!D9</f>
        <v>9.1313192194680934E-4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108">
        <f>Difference!B12/'Previous Month '!B12</f>
        <v>-5.2583183634096357E-2</v>
      </c>
      <c r="C12" s="108">
        <f>Difference!C12/'Previous Month '!C12</f>
        <v>-1.5892506605305279E-2</v>
      </c>
      <c r="D12" s="108">
        <f>Difference!D12/'Previous Month '!D12</f>
        <v>-1.9029316123303733E-2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108">
        <f>Difference!B13/'Previous Month '!B13</f>
        <v>-8.9121231328795916E-2</v>
      </c>
      <c r="C13" s="108">
        <f>Difference!C13/'Previous Month '!C13</f>
        <v>2.8190305348352745E-2</v>
      </c>
      <c r="D13" s="108">
        <f>Difference!D13/'Previous Month '!D13</f>
        <v>-6.139731376927781E-2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108">
        <f>Difference!B14/'Previous Month '!B14</f>
        <v>-8.5666875521072203E-2</v>
      </c>
      <c r="C14" s="108">
        <f>Difference!C14/'Previous Month '!C14</f>
        <v>-6.3282421353675787E-3</v>
      </c>
      <c r="D14" s="108">
        <f>Difference!D14/'Previous Month '!D14</f>
        <v>-4.0951320552543219E-2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108">
        <f>Difference!B17/'Previous Month '!B17</f>
        <v>-1.0807101809760761E-2</v>
      </c>
      <c r="C17" s="108">
        <f>Difference!C17/'Previous Month '!C17</f>
        <v>1.0057841410782778E-4</v>
      </c>
      <c r="D17" s="108">
        <f>Difference!D17/'Previous Month '!D17</f>
        <v>-1.2724903020815558E-3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108">
        <f>Difference!B18/'Previous Month '!B18</f>
        <v>2.4417446095333106E-3</v>
      </c>
      <c r="C18" s="108">
        <f>Difference!C18/'Previous Month '!C18</f>
        <v>3.3950743342590671E-3</v>
      </c>
      <c r="D18" s="108">
        <f>Difference!D18/'Previous Month '!D18</f>
        <v>2.6248366218146971E-3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108">
        <f>Difference!B19/'Previous Month '!B19</f>
        <v>1.2477722296695892E-3</v>
      </c>
      <c r="C19" s="108">
        <f>Difference!C19/'Previous Month '!C19</f>
        <v>9.4676852951895761E-4</v>
      </c>
      <c r="D19" s="108">
        <f>Difference!D19/'Previous Month '!D19</f>
        <v>1.1101733117212373E-3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108">
        <f>Difference!B22/'Previous Month '!B22</f>
        <v>-3.7037037037037035E-2</v>
      </c>
      <c r="C22" s="108">
        <f>Difference!C22/'Previous Month '!C22</f>
        <v>0</v>
      </c>
      <c r="D22" s="108">
        <f>Difference!D22/'Previous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108">
        <f>Difference!B26/'Previous Month '!B26</f>
        <v>0.45099369468606698</v>
      </c>
      <c r="C26" s="108">
        <f>Difference!C26/'Previous Month '!C26</f>
        <v>0.48740185125929619</v>
      </c>
      <c r="D26" s="108">
        <f>Difference!D26/'Previous Month '!D26</f>
        <v>0.48417448982163985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108">
        <f>Difference!B27/'Previous Month '!B27</f>
        <v>0.42882041148430722</v>
      </c>
      <c r="C27" s="108">
        <f>Difference!C27/'Previous Month '!C27</f>
        <v>0.48041916116206018</v>
      </c>
      <c r="D27" s="108">
        <f>Difference!D27/'Previous Month '!D27</f>
        <v>0.44108481849243653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108">
        <f>Difference!B28/'Previous Month '!B28</f>
        <v>0.43089575559096216</v>
      </c>
      <c r="C28" s="108">
        <f>Difference!C28/'Previous Month '!C28</f>
        <v>0.48581663807094022</v>
      </c>
      <c r="D28" s="108">
        <f>Difference!D28/'Previous Month '!D28</f>
        <v>0.46135180371928947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108">
        <f>Difference!B30/'Previous Month '!B30</f>
        <v>-1.7966550983295523E-2</v>
      </c>
      <c r="C30" s="108">
        <f>Difference!C30/'Previous Month '!C30</f>
        <v>-2.0250474757875824E-3</v>
      </c>
      <c r="D30" s="108">
        <f>Difference!D30/'Previous Month '!D30</f>
        <v>-3.2790022703225365E-3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108">
        <f>Difference!B31/'Previous Month '!B31</f>
        <v>-4.2017557773354535E-3</v>
      </c>
      <c r="C31" s="108">
        <f>Difference!C31/'Previous Month '!C31</f>
        <v>1.7221090056774691E-2</v>
      </c>
      <c r="D31" s="108">
        <f>Difference!D31/'Previous Month '!D31</f>
        <v>8.51510935686511E-4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108">
        <f>Difference!B32/'Previous Month '!B32</f>
        <v>-5.5795453429888266E-3</v>
      </c>
      <c r="C32" s="108">
        <f>Difference!C32/'Previous Month '!C32</f>
        <v>1.661699235177823E-3</v>
      </c>
      <c r="D32" s="108">
        <f>Difference!D32/'Previous Month '!D32</f>
        <v>-1.2936547551222475E-3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" x14ac:dyDescent="0.2">
      <c r="F39" s="78"/>
    </row>
    <row r="40" spans="1:14" ht="15" x14ac:dyDescent="0.2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tabSelected="1" workbookViewId="0">
      <selection activeCell="A4" sqref="A4:D4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6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4.8554687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69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10">
        <f>'Current Month '!B7/'Current Month '!B9</f>
        <v>9.6247916638436834E-2</v>
      </c>
      <c r="C7" s="110">
        <f>'Current Month '!C7/'Current Month '!C9</f>
        <v>0.29492039423805916</v>
      </c>
      <c r="D7" s="110">
        <f>'Current Month '!D7/'Current Month '!D9</f>
        <v>0.11833991714037961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10">
        <f>'Current Month '!B8/'Current Month '!B9</f>
        <v>0.90375208336156321</v>
      </c>
      <c r="C8" s="110">
        <f>'Current Month '!C8/'Current Month '!C9</f>
        <v>0.70507960576194084</v>
      </c>
      <c r="D8" s="110">
        <f>'Current Month '!D8/'Current Month '!D9</f>
        <v>0.88166008285962039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.5" thickTop="1" x14ac:dyDescent="0.2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10">
        <f>'Current Month '!B12/'Current Month '!B14</f>
        <v>9.7962163058899585E-2</v>
      </c>
      <c r="C12" s="110">
        <f>'Current Month '!C12/'Current Month '!C14</f>
        <v>0.77550180924438883</v>
      </c>
      <c r="D12" s="110">
        <f>'Current Month '!D12/'Current Month '!D14</f>
        <v>0.49361193301318018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12">
        <f>'Current Month '!B13/'Current Month '!B14</f>
        <v>0.9020378369411004</v>
      </c>
      <c r="C13" s="112">
        <f>'Current Month '!C13/'Current Month '!C14</f>
        <v>0.22449819075561123</v>
      </c>
      <c r="D13" s="112">
        <f>'Current Month '!D13/'Current Month '!D14</f>
        <v>0.50638806698681982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.5" thickTop="1" x14ac:dyDescent="0.2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>
      <c r="B15" s="23"/>
      <c r="C15" s="23"/>
      <c r="D15" s="23"/>
    </row>
    <row r="16" spans="1:15" ht="15.75" x14ac:dyDescent="0.2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10">
        <f>'Current Month '!B17/'Current Month '!B19</f>
        <v>8.9033950045437293E-2</v>
      </c>
      <c r="C17" s="110">
        <f>'Current Month '!C17/'Current Month '!C19</f>
        <v>0.74252210093853654</v>
      </c>
      <c r="D17" s="110">
        <f>'Current Month '!D17/'Current Month '!D19</f>
        <v>0.38771660898410837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12">
        <f>'Current Month '!B18/'Current Month '!B19</f>
        <v>0.91096604995456276</v>
      </c>
      <c r="C18" s="112">
        <f>'Current Month '!C18/'Current Month '!C19</f>
        <v>0.2574778990614634</v>
      </c>
      <c r="D18" s="112">
        <f>'Current Month '!D18/'Current Month '!D19</f>
        <v>0.61228339101589169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.5" thickTop="1" x14ac:dyDescent="0.2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13">
        <f>'Previous Month '!B22</f>
        <v>27</v>
      </c>
      <c r="C22" s="113">
        <f>'Previous Month '!C22</f>
        <v>41</v>
      </c>
      <c r="D22" s="113">
        <f>'Previous Month '!D22</f>
        <v>45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60</v>
      </c>
      <c r="B26" s="110">
        <f>'Current Month '!B26/'Current Month '!B28</f>
        <v>9.4911238798927891E-2</v>
      </c>
      <c r="C26" s="110">
        <f>'Current Month '!C26/'Current Month '!C28</f>
        <v>0.77380427673355823</v>
      </c>
      <c r="D26" s="110">
        <f>'Current Month '!D26/'Current Month '!D28</f>
        <v>0.47769000251805654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61</v>
      </c>
      <c r="B27" s="112">
        <f>'Current Month '!B27/'Current Month '!B28</f>
        <v>0.90508876120107207</v>
      </c>
      <c r="C27" s="112">
        <f>'Current Month '!C27/'Current Month '!C28</f>
        <v>0.2261957232664418</v>
      </c>
      <c r="D27" s="112">
        <f>'Current Month '!D27/'Current Month '!D28</f>
        <v>0.52230999748194351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.5" thickTop="1" x14ac:dyDescent="0.2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10">
        <f>'Current Month '!B30/'Current Month '!B32</f>
        <v>9.8848337336612344E-2</v>
      </c>
      <c r="C30" s="110">
        <f>'Current Month '!C30/'Current Month '!C32</f>
        <v>0.80546667741720845</v>
      </c>
      <c r="D30" s="110">
        <f>'Current Month '!D30/'Current Month '!D32</f>
        <v>0.51831362544444559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10">
        <f>'Current Month '!B31/'Current Month '!B32</f>
        <v>0.90115166266338764</v>
      </c>
      <c r="C31" s="110">
        <f>'Current Month '!C31/'Current Month '!C32</f>
        <v>0.19453332258279157</v>
      </c>
      <c r="D31" s="110">
        <f>'Current Month '!D31/'Current Month '!D32</f>
        <v>0.48168637455555441</v>
      </c>
      <c r="E31" s="43"/>
      <c r="I31" s="10"/>
      <c r="J31" s="10"/>
      <c r="K31" s="10"/>
      <c r="L31" s="10"/>
      <c r="M31" s="10"/>
      <c r="N31" s="5"/>
      <c r="O31" s="64"/>
    </row>
    <row r="32" spans="1:15" ht="16.5" thickTop="1" x14ac:dyDescent="0.2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6" t="s">
        <v>40</v>
      </c>
      <c r="N37" s="5"/>
      <c r="O37" s="64"/>
    </row>
    <row r="38" spans="1:15" ht="15.75" x14ac:dyDescent="0.2">
      <c r="A38" s="14" t="s">
        <v>46</v>
      </c>
      <c r="B38" s="130">
        <v>9414</v>
      </c>
      <c r="C38" s="131">
        <v>0.28000000000000003</v>
      </c>
      <c r="D38" s="130">
        <v>35925</v>
      </c>
      <c r="E38" s="131">
        <v>0.28999999999999998</v>
      </c>
      <c r="F38" s="130">
        <v>24286</v>
      </c>
      <c r="G38" s="142">
        <v>0.72</v>
      </c>
      <c r="H38" s="130">
        <v>87769</v>
      </c>
      <c r="I38" s="131">
        <v>0.71</v>
      </c>
      <c r="J38" s="130">
        <v>33700</v>
      </c>
      <c r="K38" s="118">
        <f>J38/J45</f>
        <v>0.91402224030376999</v>
      </c>
      <c r="L38" s="130">
        <v>123694</v>
      </c>
      <c r="M38" s="119">
        <f>L38/L45</f>
        <v>0.16259651761043822</v>
      </c>
      <c r="N38" s="5"/>
      <c r="O38" s="64"/>
    </row>
    <row r="39" spans="1:15" ht="15.75" x14ac:dyDescent="0.2">
      <c r="A39" s="14" t="s">
        <v>47</v>
      </c>
      <c r="B39" s="130">
        <v>1210</v>
      </c>
      <c r="C39" s="131">
        <v>0.54</v>
      </c>
      <c r="D39" s="130">
        <v>62013</v>
      </c>
      <c r="E39" s="131">
        <v>0.56999999999999995</v>
      </c>
      <c r="F39" s="130">
        <v>1036</v>
      </c>
      <c r="G39" s="131">
        <v>0.46</v>
      </c>
      <c r="H39" s="130">
        <v>47050</v>
      </c>
      <c r="I39" s="131">
        <v>0.43</v>
      </c>
      <c r="J39" s="130">
        <v>2246</v>
      </c>
      <c r="K39" s="118">
        <f>J39/J45</f>
        <v>6.091673447247084E-2</v>
      </c>
      <c r="L39" s="130">
        <v>109063</v>
      </c>
      <c r="M39" s="119">
        <f>L39/L45</f>
        <v>0.14336397885222585</v>
      </c>
      <c r="N39" s="5"/>
      <c r="O39" s="64"/>
    </row>
    <row r="40" spans="1:15" ht="15.75" x14ac:dyDescent="0.2">
      <c r="A40" s="14" t="s">
        <v>48</v>
      </c>
      <c r="B40" s="130">
        <v>312</v>
      </c>
      <c r="C40" s="131">
        <v>0.72</v>
      </c>
      <c r="D40" s="130">
        <v>43452</v>
      </c>
      <c r="E40" s="131">
        <v>0.73</v>
      </c>
      <c r="F40" s="130">
        <v>119</v>
      </c>
      <c r="G40" s="131">
        <v>0.28000000000000003</v>
      </c>
      <c r="H40" s="130">
        <v>15920</v>
      </c>
      <c r="I40" s="131">
        <v>0.27</v>
      </c>
      <c r="J40" s="130">
        <v>431</v>
      </c>
      <c r="K40" s="118">
        <f>J40/J45</f>
        <v>1.1689720640086792E-2</v>
      </c>
      <c r="L40" s="130">
        <v>59372</v>
      </c>
      <c r="M40" s="119">
        <f>L40/L45</f>
        <v>7.8044856206177654E-2</v>
      </c>
      <c r="N40" s="5"/>
      <c r="O40" s="64"/>
    </row>
    <row r="41" spans="1:15" ht="15.75" x14ac:dyDescent="0.2">
      <c r="A41" s="14" t="s">
        <v>49</v>
      </c>
      <c r="B41" s="130">
        <v>129</v>
      </c>
      <c r="C41" s="131">
        <v>0.82</v>
      </c>
      <c r="D41" s="130">
        <v>32095</v>
      </c>
      <c r="E41" s="131">
        <v>0.82</v>
      </c>
      <c r="F41" s="130">
        <v>28</v>
      </c>
      <c r="G41" s="131">
        <v>0.18</v>
      </c>
      <c r="H41" s="130">
        <v>6924</v>
      </c>
      <c r="I41" s="131">
        <v>0.18</v>
      </c>
      <c r="J41" s="130">
        <v>157</v>
      </c>
      <c r="K41" s="118">
        <f>J41/J45</f>
        <v>4.2582045023053976E-3</v>
      </c>
      <c r="L41" s="130">
        <v>39019</v>
      </c>
      <c r="M41" s="119">
        <f>L41/L45</f>
        <v>5.1290713540201538E-2</v>
      </c>
      <c r="N41" s="5"/>
      <c r="O41" s="64"/>
    </row>
    <row r="42" spans="1:15" ht="15.75" x14ac:dyDescent="0.2">
      <c r="A42" s="14" t="s">
        <v>50</v>
      </c>
      <c r="B42" s="130">
        <v>89</v>
      </c>
      <c r="C42" s="131">
        <v>0.91</v>
      </c>
      <c r="D42" s="130">
        <v>31202</v>
      </c>
      <c r="E42" s="131">
        <v>0.91</v>
      </c>
      <c r="F42" s="130">
        <v>9</v>
      </c>
      <c r="G42" s="131">
        <v>0.09</v>
      </c>
      <c r="H42" s="130">
        <v>3013</v>
      </c>
      <c r="I42" s="131">
        <v>0.09</v>
      </c>
      <c r="J42" s="130">
        <v>98</v>
      </c>
      <c r="K42" s="118">
        <f>J42/J45</f>
        <v>2.6579875237320314E-3</v>
      </c>
      <c r="L42" s="130">
        <v>34215</v>
      </c>
      <c r="M42" s="119">
        <f>L42/L45</f>
        <v>4.4975826232809546E-2</v>
      </c>
      <c r="N42" s="5"/>
      <c r="O42" s="64"/>
    </row>
    <row r="43" spans="1:15" ht="15.75" x14ac:dyDescent="0.2">
      <c r="A43" s="14" t="s">
        <v>51</v>
      </c>
      <c r="B43" s="130">
        <v>49</v>
      </c>
      <c r="C43" s="131">
        <v>0.91</v>
      </c>
      <c r="D43" s="130">
        <v>21818</v>
      </c>
      <c r="E43" s="131">
        <v>0.9</v>
      </c>
      <c r="F43" s="130">
        <v>5</v>
      </c>
      <c r="G43" s="131">
        <v>0.09</v>
      </c>
      <c r="H43" s="130">
        <v>2291</v>
      </c>
      <c r="I43" s="131">
        <v>0.1</v>
      </c>
      <c r="J43" s="130">
        <v>54</v>
      </c>
      <c r="K43" s="118">
        <f>J43/J45</f>
        <v>1.4646053702196907E-3</v>
      </c>
      <c r="L43" s="130">
        <v>24109</v>
      </c>
      <c r="M43" s="119">
        <f>L43/L45</f>
        <v>3.1691427579915402E-2</v>
      </c>
      <c r="N43" s="5"/>
      <c r="O43" s="64"/>
    </row>
    <row r="44" spans="1:15" ht="15.75" x14ac:dyDescent="0.2">
      <c r="A44" s="14" t="s">
        <v>52</v>
      </c>
      <c r="B44" s="130">
        <v>165</v>
      </c>
      <c r="C44" s="131">
        <v>0.9</v>
      </c>
      <c r="D44" s="130">
        <v>356515</v>
      </c>
      <c r="E44" s="131">
        <v>0.96</v>
      </c>
      <c r="F44" s="130">
        <v>19</v>
      </c>
      <c r="G44" s="131">
        <v>0.1</v>
      </c>
      <c r="H44" s="130">
        <v>14755</v>
      </c>
      <c r="I44" s="131">
        <v>0.04</v>
      </c>
      <c r="J44" s="130">
        <v>184</v>
      </c>
      <c r="K44" s="118">
        <f>J44/J45</f>
        <v>4.990507187415243E-3</v>
      </c>
      <c r="L44" s="130">
        <v>371270</v>
      </c>
      <c r="M44" s="119">
        <f>L44/L45</f>
        <v>0.4880366799782318</v>
      </c>
      <c r="N44" s="5"/>
      <c r="O44" s="64"/>
    </row>
    <row r="45" spans="1:15" ht="15.75" x14ac:dyDescent="0.25">
      <c r="A45" s="14" t="s">
        <v>4</v>
      </c>
      <c r="B45" s="135">
        <v>11368</v>
      </c>
      <c r="C45" s="131">
        <v>0.31</v>
      </c>
      <c r="D45" s="135">
        <v>583020</v>
      </c>
      <c r="E45" s="131">
        <v>0.77</v>
      </c>
      <c r="F45" s="135">
        <v>25502</v>
      </c>
      <c r="G45" s="131">
        <v>0.69</v>
      </c>
      <c r="H45" s="135">
        <v>177722</v>
      </c>
      <c r="I45" s="131">
        <v>0.23</v>
      </c>
      <c r="J45" s="135">
        <v>36870</v>
      </c>
      <c r="K45" s="118">
        <f>J45/J45</f>
        <v>1</v>
      </c>
      <c r="L45" s="135">
        <v>760742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75" x14ac:dyDescent="0.2">
      <c r="A51" s="146" t="s">
        <v>66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0.38400000000000001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0.33500000000000002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6.0999999999999999E-2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6.0000000000000001E-3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1E-3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3.3000000000000002E-2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2022-06-03T19:19:14Z</dcterms:modified>
</cp:coreProperties>
</file>