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lmarva Power Choice Reports\2021\Differences\"/>
    </mc:Choice>
  </mc:AlternateContent>
  <xr:revisionPtr revIDLastSave="0" documentId="13_ncr:1_{E4197A4F-E050-42C4-AEF3-6991813E92E9}" xr6:coauthVersionLast="46" xr6:coauthVersionMax="46" xr10:uidLastSave="{00000000-0000-0000-0000-000000000000}"/>
  <bookViews>
    <workbookView xWindow="-120" yWindow="-120" windowWidth="29040" windowHeight="15840" activeTab="4" xr2:uid="{00000000-000D-0000-FFFF-FFFF00000000}"/>
  </bookViews>
  <sheets>
    <sheet name="Current Month " sheetId="2" r:id="rId1"/>
    <sheet name="Previous Month " sheetId="1" r:id="rId2"/>
    <sheet name="Difference" sheetId="3" r:id="rId3"/>
    <sheet name="Difference (%)" sheetId="4" r:id="rId4"/>
    <sheet name="Current Month Ratios" sheetId="5" r:id="rId5"/>
  </sheets>
  <definedNames>
    <definedName name="_xlnm.Print_Area" localSheetId="0">'Current Month '!$A$1:$L$72</definedName>
    <definedName name="_xlnm.Print_Area" localSheetId="1">'Previous Month '!$A$1:$L$72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2" l="1"/>
  <c r="B32" i="2"/>
  <c r="D31" i="2"/>
  <c r="D30" i="2"/>
  <c r="D32" i="2" s="1"/>
  <c r="D28" i="2"/>
  <c r="C28" i="2"/>
  <c r="B28" i="2"/>
  <c r="D27" i="2"/>
  <c r="D26" i="2"/>
  <c r="C19" i="2"/>
  <c r="B19" i="2"/>
  <c r="D18" i="2"/>
  <c r="D17" i="2"/>
  <c r="D19" i="2" s="1"/>
  <c r="C14" i="2"/>
  <c r="B14" i="2"/>
  <c r="D13" i="2"/>
  <c r="D12" i="2"/>
  <c r="D14" i="2" s="1"/>
  <c r="C9" i="2"/>
  <c r="B9" i="2"/>
  <c r="D8" i="2"/>
  <c r="D7" i="2"/>
  <c r="D9" i="2" s="1"/>
  <c r="M45" i="1"/>
  <c r="K45" i="1"/>
  <c r="M44" i="1"/>
  <c r="K44" i="1"/>
  <c r="M43" i="1"/>
  <c r="K43" i="1"/>
  <c r="M42" i="1"/>
  <c r="K42" i="1"/>
  <c r="M41" i="1"/>
  <c r="K41" i="1"/>
  <c r="M40" i="1"/>
  <c r="K40" i="1"/>
  <c r="M39" i="1"/>
  <c r="K39" i="1"/>
  <c r="M38" i="1"/>
  <c r="K38" i="1"/>
  <c r="C32" i="1"/>
  <c r="B32" i="1"/>
  <c r="D31" i="1"/>
  <c r="D30" i="1"/>
  <c r="D32" i="1" s="1"/>
  <c r="D28" i="1"/>
  <c r="C28" i="1"/>
  <c r="B28" i="1"/>
  <c r="D27" i="1"/>
  <c r="D26" i="1"/>
  <c r="C19" i="1"/>
  <c r="B19" i="1"/>
  <c r="D18" i="1"/>
  <c r="D17" i="1"/>
  <c r="D19" i="1" s="1"/>
  <c r="C14" i="1"/>
  <c r="B14" i="1"/>
  <c r="D13" i="1"/>
  <c r="D12" i="1"/>
  <c r="D14" i="1" s="1"/>
  <c r="C9" i="1"/>
  <c r="B9" i="1"/>
  <c r="D8" i="1"/>
  <c r="D7" i="1"/>
  <c r="D9" i="1" s="1"/>
  <c r="C32" i="5" l="1"/>
  <c r="C27" i="5"/>
  <c r="B26" i="5"/>
  <c r="D14" i="5"/>
  <c r="C12" i="5"/>
  <c r="B12" i="5"/>
  <c r="B7" i="5"/>
  <c r="C7" i="5"/>
  <c r="B8" i="5"/>
  <c r="C8" i="5"/>
  <c r="B9" i="5"/>
  <c r="C9" i="5"/>
  <c r="D13" i="5"/>
  <c r="C14" i="5"/>
  <c r="B17" i="5"/>
  <c r="C17" i="5"/>
  <c r="B18" i="5"/>
  <c r="C18" i="5"/>
  <c r="B19" i="5"/>
  <c r="C19" i="5"/>
  <c r="B22" i="5"/>
  <c r="C22" i="5"/>
  <c r="D22" i="5"/>
  <c r="C26" i="5"/>
  <c r="C28" i="5"/>
  <c r="B30" i="5"/>
  <c r="B31" i="5"/>
  <c r="C31" i="5"/>
  <c r="B32" i="5"/>
  <c r="D30" i="5" l="1"/>
  <c r="D31" i="5"/>
  <c r="D32" i="5"/>
  <c r="B27" i="5"/>
  <c r="B28" i="5"/>
  <c r="C30" i="5"/>
  <c r="D19" i="5"/>
  <c r="D17" i="5"/>
  <c r="D18" i="5"/>
  <c r="C13" i="5"/>
  <c r="B13" i="5"/>
  <c r="D12" i="5"/>
  <c r="D9" i="5"/>
  <c r="B14" i="5"/>
  <c r="D28" i="5" l="1"/>
  <c r="D27" i="5"/>
  <c r="D26" i="5"/>
  <c r="D8" i="5"/>
  <c r="D7" i="5"/>
  <c r="M45" i="5"/>
  <c r="K45" i="5"/>
  <c r="M44" i="5"/>
  <c r="K44" i="5"/>
  <c r="M43" i="5"/>
  <c r="K43" i="5"/>
  <c r="M42" i="5"/>
  <c r="K42" i="5"/>
  <c r="M41" i="5"/>
  <c r="K41" i="5"/>
  <c r="M40" i="5"/>
  <c r="K40" i="5"/>
  <c r="M39" i="5"/>
  <c r="K39" i="5"/>
  <c r="M38" i="5"/>
  <c r="K38" i="5"/>
  <c r="B14" i="3" l="1"/>
  <c r="B14" i="4" s="1"/>
  <c r="B19" i="3"/>
  <c r="B19" i="4" s="1"/>
  <c r="B28" i="3"/>
  <c r="B28" i="4" s="1"/>
  <c r="C9" i="3"/>
  <c r="C9" i="4" s="1"/>
  <c r="C32" i="3"/>
  <c r="C32" i="4" s="1"/>
  <c r="C28" i="3"/>
  <c r="C28" i="4" s="1"/>
  <c r="D8" i="3"/>
  <c r="D8" i="4" s="1"/>
  <c r="M45" i="2"/>
  <c r="M44" i="2"/>
  <c r="M43" i="2"/>
  <c r="M42" i="2"/>
  <c r="M41" i="2"/>
  <c r="M40" i="2"/>
  <c r="M39" i="2"/>
  <c r="M38" i="2"/>
  <c r="K45" i="2"/>
  <c r="K44" i="2"/>
  <c r="K43" i="2"/>
  <c r="K42" i="2"/>
  <c r="K41" i="2"/>
  <c r="K40" i="2"/>
  <c r="K39" i="2"/>
  <c r="K38" i="2"/>
  <c r="C26" i="3"/>
  <c r="C26" i="4" s="1"/>
  <c r="C27" i="3"/>
  <c r="C27" i="4" s="1"/>
  <c r="B26" i="3"/>
  <c r="B26" i="4" s="1"/>
  <c r="B7" i="3"/>
  <c r="B7" i="4" s="1"/>
  <c r="C30" i="3"/>
  <c r="C30" i="4" s="1"/>
  <c r="D30" i="3"/>
  <c r="D30" i="4" s="1"/>
  <c r="C31" i="3"/>
  <c r="C31" i="4" s="1"/>
  <c r="D31" i="3"/>
  <c r="D31" i="4" s="1"/>
  <c r="B31" i="3"/>
  <c r="B31" i="4" s="1"/>
  <c r="B30" i="3"/>
  <c r="B30" i="4" s="1"/>
  <c r="D27" i="3"/>
  <c r="D27" i="4" s="1"/>
  <c r="B27" i="3"/>
  <c r="B27" i="4" s="1"/>
  <c r="C22" i="3"/>
  <c r="C22" i="4" s="1"/>
  <c r="D22" i="3"/>
  <c r="D22" i="4" s="1"/>
  <c r="B22" i="3"/>
  <c r="B22" i="4" s="1"/>
  <c r="C17" i="3"/>
  <c r="C17" i="4" s="1"/>
  <c r="C18" i="3"/>
  <c r="C18" i="4" s="1"/>
  <c r="D18" i="3"/>
  <c r="D18" i="4" s="1"/>
  <c r="B18" i="3"/>
  <c r="B18" i="4" s="1"/>
  <c r="B17" i="3"/>
  <c r="B17" i="4" s="1"/>
  <c r="C12" i="3"/>
  <c r="C12" i="4" s="1"/>
  <c r="C13" i="3"/>
  <c r="C13" i="4" s="1"/>
  <c r="D13" i="3"/>
  <c r="D13" i="4" s="1"/>
  <c r="B13" i="3"/>
  <c r="B13" i="4" s="1"/>
  <c r="B12" i="3"/>
  <c r="B12" i="4" s="1"/>
  <c r="C7" i="3"/>
  <c r="C7" i="4" s="1"/>
  <c r="C8" i="3"/>
  <c r="C8" i="4" s="1"/>
  <c r="B8" i="3"/>
  <c r="B8" i="4" s="1"/>
  <c r="D17" i="3"/>
  <c r="D17" i="4" s="1"/>
  <c r="D26" i="3"/>
  <c r="D26" i="4" s="1"/>
  <c r="B32" i="3"/>
  <c r="B32" i="4" s="1"/>
  <c r="C19" i="3"/>
  <c r="C19" i="4" s="1"/>
  <c r="C14" i="3"/>
  <c r="C14" i="4" s="1"/>
  <c r="B9" i="3"/>
  <c r="B9" i="4" s="1"/>
  <c r="D32" i="3" l="1"/>
  <c r="D32" i="4" s="1"/>
  <c r="D28" i="3"/>
  <c r="D28" i="4" s="1"/>
  <c r="D19" i="3"/>
  <c r="D19" i="4" s="1"/>
  <c r="D14" i="3"/>
  <c r="D14" i="4" s="1"/>
  <c r="D12" i="3"/>
  <c r="D12" i="4" s="1"/>
  <c r="D9" i="3"/>
  <c r="D9" i="4" s="1"/>
  <c r="D7" i="3"/>
  <c r="D7" i="4" s="1"/>
</calcChain>
</file>

<file path=xl/sharedStrings.xml><?xml version="1.0" encoding="utf-8"?>
<sst xmlns="http://schemas.openxmlformats.org/spreadsheetml/2006/main" count="268" uniqueCount="70">
  <si>
    <t>Number of Customers Served by Competitive Suppliers</t>
  </si>
  <si>
    <t>Capacity Obligation Served by Competitive Suppliers (MW)</t>
  </si>
  <si>
    <t>Residential</t>
  </si>
  <si>
    <t>Non-Residential</t>
  </si>
  <si>
    <t>Totals</t>
  </si>
  <si>
    <t>TOTAL Delmarva Power &amp; Light Electric Customers</t>
  </si>
  <si>
    <t>Number of SOS Customers Served by Delmarva Power</t>
  </si>
  <si>
    <t>TOTAL Capacity Served by All Suppliers (MW)</t>
  </si>
  <si>
    <t>SOS Capacity Obligation Served by DP&amp;L (MW)</t>
  </si>
  <si>
    <t xml:space="preserve">Fuel Type </t>
  </si>
  <si>
    <t>Coal</t>
  </si>
  <si>
    <t>Gas</t>
  </si>
  <si>
    <t>Hydroelectric (large)</t>
  </si>
  <si>
    <t>Nuclear</t>
  </si>
  <si>
    <t>Oil</t>
  </si>
  <si>
    <t>Fuel Cells</t>
  </si>
  <si>
    <t>Geothermal</t>
  </si>
  <si>
    <t>Hydroelectric (small)</t>
  </si>
  <si>
    <t>Solid Waste (MSW)</t>
  </si>
  <si>
    <t>Ocean</t>
  </si>
  <si>
    <t>Sustainable Biomass, incl. waste-to-energy</t>
  </si>
  <si>
    <t>Wind</t>
  </si>
  <si>
    <t>TOTAL</t>
  </si>
  <si>
    <t>RATIO:</t>
  </si>
  <si>
    <t>Renewable (detail below in green)</t>
  </si>
  <si>
    <t>kWh Usage Data:</t>
  </si>
  <si>
    <t>Continued on Page 2.</t>
  </si>
  <si>
    <t>(Usage as of the last day of the month.)</t>
  </si>
  <si>
    <t>Monthly Report for Period Ending:</t>
  </si>
  <si>
    <t>Number of Suppliers Serving Customers</t>
  </si>
  <si>
    <t>kWh Actual Sales Served by Competitive Suppliers this Month</t>
  </si>
  <si>
    <t>SOS kWh Actual Sales Served by DP&amp;L this Month</t>
  </si>
  <si>
    <t>TOTAL kWh Actual Sales Served by All Suppliers this Month</t>
  </si>
  <si>
    <t xml:space="preserve">SOS - Total kWh 12-Month ending  </t>
  </si>
  <si>
    <t xml:space="preserve">ALL - Total kWh 12-Month ending   </t>
  </si>
  <si>
    <t>TPS - Total kWh 12-Month ending</t>
  </si>
  <si>
    <t>(Note: This data will be updated annually in October)</t>
  </si>
  <si>
    <t>Solar</t>
  </si>
  <si>
    <t>PLC</t>
  </si>
  <si>
    <t>TPS Count</t>
  </si>
  <si>
    <t>%</t>
  </si>
  <si>
    <t>TPS PLC</t>
  </si>
  <si>
    <t>SOS Count</t>
  </si>
  <si>
    <t>SOS PLC</t>
  </si>
  <si>
    <t>Total Count</t>
  </si>
  <si>
    <t>Total PLC</t>
  </si>
  <si>
    <t>&lt;25 kw</t>
  </si>
  <si>
    <t>25 - 99.99</t>
  </si>
  <si>
    <t>100 - 199.99</t>
  </si>
  <si>
    <t>200 - 299.99</t>
  </si>
  <si>
    <t>300 - 399.99</t>
  </si>
  <si>
    <t>400 - 499.99</t>
  </si>
  <si>
    <t>500 and &gt;</t>
  </si>
  <si>
    <t>Combustion from Gas from the anaerobic digestion of organic material (Captured Methane/Landfill Methane Gas)</t>
  </si>
  <si>
    <t>Delmarva Delaware TPS / SOS Split by size (excluding residential, OL, and ORL tariffs)</t>
  </si>
  <si>
    <t>Delmarva Power Electric Supply Choice Enrollment Information</t>
  </si>
  <si>
    <t>Residential Change from Previous Month</t>
  </si>
  <si>
    <t>Non-Residential Change from Previous Month</t>
  </si>
  <si>
    <t>Totals  Change from Previous Month</t>
  </si>
  <si>
    <t xml:space="preserve"> </t>
  </si>
  <si>
    <t>TPS - Total kWh Year-To-Date (YTD) for 2017</t>
  </si>
  <si>
    <t>SOS - Total kWh Year-To-Date (YTD) for 2017</t>
  </si>
  <si>
    <t>ALL - Total kWh Year-To-Date (YTD) for 2017</t>
  </si>
  <si>
    <t>TPS - Total kWh Year-To-Date (YTD) for 2019</t>
  </si>
  <si>
    <t>SOS - Total kWh Year-To-Date (YTD) for 2019</t>
  </si>
  <si>
    <t>ALL - Total kWh Year-To-Date (YTD) for 2019</t>
  </si>
  <si>
    <t>Fuel Resource Mix as reported for the Period June 2019 to May 2020</t>
  </si>
  <si>
    <t>&lt;0.05%</t>
  </si>
  <si>
    <t>(As of May 28, 2021) May 2021 REPORT</t>
  </si>
  <si>
    <t>(As of June 25, 2021) June 2021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</si>
</sst>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  <numFmt numFmtId="167" formatCode="0.00000000000000000E+00"/>
  </numFmts>
  <fonts count="20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48"/>
      <name val="Arial"/>
      <family val="2"/>
    </font>
    <font>
      <b/>
      <sz val="12"/>
      <color indexed="17"/>
      <name val="Arial"/>
      <family val="2"/>
    </font>
    <font>
      <sz val="12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49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4" fillId="0" borderId="0" xfId="0" applyFont="1" applyBorder="1" applyAlignment="1">
      <alignment horizontal="left" indent="15"/>
    </xf>
    <xf numFmtId="0" fontId="5" fillId="0" borderId="0" xfId="0" applyFont="1" applyBorder="1"/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Border="1"/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4" fillId="0" borderId="0" xfId="0" applyFont="1" applyBorder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0" xfId="0" applyFont="1" applyFill="1" applyBorder="1"/>
    <xf numFmtId="0" fontId="6" fillId="0" borderId="0" xfId="0" applyFont="1" applyFill="1"/>
    <xf numFmtId="165" fontId="5" fillId="0" borderId="0" xfId="1" applyNumberFormat="1" applyFont="1" applyFill="1" applyBorder="1"/>
    <xf numFmtId="166" fontId="6" fillId="0" borderId="0" xfId="0" applyNumberFormat="1" applyFont="1"/>
    <xf numFmtId="0" fontId="0" fillId="0" borderId="0" xfId="0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0" fillId="0" borderId="0" xfId="0" applyFill="1"/>
    <xf numFmtId="0" fontId="8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3" borderId="10" xfId="0" applyFont="1" applyFill="1" applyBorder="1" applyAlignment="1">
      <alignment horizontal="center" wrapText="1"/>
    </xf>
    <xf numFmtId="165" fontId="11" fillId="0" borderId="0" xfId="1" applyNumberFormat="1" applyFont="1" applyFill="1" applyBorder="1"/>
    <xf numFmtId="164" fontId="5" fillId="0" borderId="0" xfId="0" applyNumberFormat="1" applyFont="1" applyFill="1" applyBorder="1"/>
    <xf numFmtId="0" fontId="5" fillId="0" borderId="11" xfId="0" applyFont="1" applyBorder="1"/>
    <xf numFmtId="0" fontId="4" fillId="0" borderId="0" xfId="0" applyFont="1" applyBorder="1" applyAlignment="1">
      <alignment horizontal="right" vertical="top" wrapText="1"/>
    </xf>
    <xf numFmtId="0" fontId="4" fillId="4" borderId="0" xfId="0" applyFont="1" applyFill="1" applyBorder="1"/>
    <xf numFmtId="0" fontId="4" fillId="0" borderId="1" xfId="0" applyFont="1" applyBorder="1" applyAlignment="1">
      <alignment horizontal="center"/>
    </xf>
    <xf numFmtId="0" fontId="12" fillId="0" borderId="0" xfId="0" quotePrefix="1" applyFont="1" applyBorder="1"/>
    <xf numFmtId="167" fontId="0" fillId="0" borderId="0" xfId="0" applyNumberFormat="1"/>
    <xf numFmtId="0" fontId="5" fillId="0" borderId="11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0" xfId="0" quotePrefix="1" applyFont="1"/>
    <xf numFmtId="0" fontId="5" fillId="0" borderId="0" xfId="0" applyFont="1" applyFill="1"/>
    <xf numFmtId="165" fontId="18" fillId="0" borderId="0" xfId="1" applyNumberFormat="1" applyFont="1" applyFill="1" applyBorder="1"/>
    <xf numFmtId="0" fontId="12" fillId="0" borderId="0" xfId="0" applyFont="1" applyFill="1"/>
    <xf numFmtId="17" fontId="4" fillId="0" borderId="0" xfId="0" quotePrefix="1" applyNumberFormat="1" applyFont="1" applyFill="1" applyAlignment="1"/>
    <xf numFmtId="14" fontId="0" fillId="0" borderId="0" xfId="0" applyNumberFormat="1"/>
    <xf numFmtId="0" fontId="17" fillId="0" borderId="0" xfId="0" applyFont="1" applyBorder="1" applyAlignment="1">
      <alignment horizontal="right"/>
    </xf>
    <xf numFmtId="165" fontId="17" fillId="0" borderId="0" xfId="1" applyNumberFormat="1" applyFont="1" applyBorder="1"/>
    <xf numFmtId="9" fontId="0" fillId="0" borderId="0" xfId="1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vertical="top"/>
    </xf>
    <xf numFmtId="0" fontId="0" fillId="0" borderId="11" xfId="0" applyBorder="1"/>
    <xf numFmtId="0" fontId="4" fillId="0" borderId="2" xfId="0" applyFont="1" applyBorder="1" applyAlignment="1">
      <alignment horizontal="center" wrapText="1"/>
    </xf>
    <xf numFmtId="9" fontId="5" fillId="0" borderId="0" xfId="0" applyNumberFormat="1" applyFont="1" applyBorder="1"/>
    <xf numFmtId="0" fontId="12" fillId="0" borderId="0" xfId="0" applyFont="1" applyBorder="1"/>
    <xf numFmtId="0" fontId="12" fillId="0" borderId="0" xfId="0" applyFont="1"/>
    <xf numFmtId="166" fontId="6" fillId="0" borderId="0" xfId="10" applyNumberFormat="1" applyFont="1"/>
    <xf numFmtId="166" fontId="6" fillId="0" borderId="0" xfId="10" applyNumberFormat="1" applyFont="1" applyBorder="1"/>
    <xf numFmtId="9" fontId="6" fillId="0" borderId="0" xfId="10" applyFont="1" applyBorder="1"/>
    <xf numFmtId="166" fontId="4" fillId="0" borderId="0" xfId="0" applyNumberFormat="1" applyFont="1" applyBorder="1"/>
    <xf numFmtId="166" fontId="9" fillId="0" borderId="0" xfId="0" applyNumberFormat="1" applyFont="1" applyFill="1" applyBorder="1"/>
    <xf numFmtId="0" fontId="5" fillId="0" borderId="0" xfId="0" applyFont="1"/>
    <xf numFmtId="165" fontId="5" fillId="0" borderId="0" xfId="2" applyNumberFormat="1" applyFont="1" applyFill="1" applyBorder="1"/>
    <xf numFmtId="165" fontId="5" fillId="0" borderId="0" xfId="2" quotePrefix="1" applyNumberFormat="1" applyFont="1" applyFill="1" applyBorder="1" applyAlignment="1">
      <alignment horizontal="center"/>
    </xf>
    <xf numFmtId="37" fontId="5" fillId="0" borderId="0" xfId="0" applyNumberFormat="1" applyFont="1" applyBorder="1"/>
    <xf numFmtId="165" fontId="11" fillId="0" borderId="0" xfId="2" applyNumberFormat="1" applyFont="1" applyFill="1" applyBorder="1"/>
    <xf numFmtId="165" fontId="17" fillId="0" borderId="0" xfId="2" applyNumberFormat="1" applyFont="1" applyBorder="1"/>
    <xf numFmtId="9" fontId="0" fillId="0" borderId="0" xfId="11" applyFont="1" applyBorder="1"/>
    <xf numFmtId="165" fontId="18" fillId="0" borderId="0" xfId="2" applyNumberFormat="1" applyFont="1" applyFill="1" applyBorder="1"/>
    <xf numFmtId="166" fontId="5" fillId="0" borderId="0" xfId="0" applyNumberFormat="1" applyFont="1"/>
    <xf numFmtId="0" fontId="12" fillId="0" borderId="0" xfId="9"/>
    <xf numFmtId="0" fontId="12" fillId="0" borderId="0" xfId="9" applyFill="1"/>
    <xf numFmtId="17" fontId="4" fillId="0" borderId="0" xfId="9" quotePrefix="1" applyNumberFormat="1" applyFont="1" applyAlignment="1"/>
    <xf numFmtId="0" fontId="5" fillId="0" borderId="0" xfId="9" applyFont="1" applyFill="1"/>
    <xf numFmtId="0" fontId="5" fillId="0" borderId="0" xfId="9" applyFont="1" applyBorder="1"/>
    <xf numFmtId="0" fontId="5" fillId="0" borderId="0" xfId="9" applyFont="1"/>
    <xf numFmtId="0" fontId="5" fillId="0" borderId="12" xfId="9" applyFont="1" applyBorder="1"/>
    <xf numFmtId="0" fontId="4" fillId="0" borderId="13" xfId="9" applyFont="1" applyBorder="1" applyAlignment="1">
      <alignment horizontal="center" wrapText="1"/>
    </xf>
    <xf numFmtId="0" fontId="4" fillId="0" borderId="1" xfId="9" applyFont="1" applyBorder="1" applyAlignment="1">
      <alignment horizontal="center" wrapText="1"/>
    </xf>
    <xf numFmtId="0" fontId="4" fillId="0" borderId="0" xfId="9" applyFont="1" applyBorder="1" applyAlignment="1">
      <alignment horizontal="left" indent="15"/>
    </xf>
    <xf numFmtId="0" fontId="4" fillId="0" borderId="1" xfId="9" applyFont="1" applyBorder="1" applyAlignment="1">
      <alignment vertical="top" wrapText="1"/>
    </xf>
    <xf numFmtId="3" fontId="5" fillId="0" borderId="1" xfId="3" applyNumberFormat="1" applyFont="1" applyFill="1" applyBorder="1"/>
    <xf numFmtId="0" fontId="4" fillId="0" borderId="0" xfId="9" applyFont="1" applyBorder="1" applyAlignment="1">
      <alignment vertical="top" wrapText="1"/>
    </xf>
    <xf numFmtId="0" fontId="5" fillId="0" borderId="0" xfId="9" applyFont="1" applyBorder="1" applyAlignment="1">
      <alignment horizontal="right" vertical="top" wrapText="1"/>
    </xf>
    <xf numFmtId="0" fontId="4" fillId="0" borderId="3" xfId="9" applyFont="1" applyBorder="1" applyAlignment="1">
      <alignment vertical="top" wrapText="1"/>
    </xf>
    <xf numFmtId="0" fontId="12" fillId="0" borderId="0" xfId="9" applyBorder="1"/>
    <xf numFmtId="3" fontId="5" fillId="0" borderId="0" xfId="9" applyNumberFormat="1" applyFont="1" applyBorder="1" applyAlignment="1">
      <alignment horizontal="right" vertical="top" wrapText="1"/>
    </xf>
    <xf numFmtId="0" fontId="4" fillId="0" borderId="2" xfId="9" applyFont="1" applyBorder="1" applyAlignment="1">
      <alignment vertical="top" wrapText="1"/>
    </xf>
    <xf numFmtId="0" fontId="5" fillId="0" borderId="0" xfId="9" applyFont="1" applyBorder="1" applyAlignment="1">
      <alignment vertical="top" wrapText="1"/>
    </xf>
    <xf numFmtId="3" fontId="5" fillId="0" borderId="0" xfId="3" applyNumberFormat="1" applyFont="1" applyFill="1" applyBorder="1"/>
    <xf numFmtId="3" fontId="12" fillId="0" borderId="0" xfId="9" applyNumberFormat="1"/>
    <xf numFmtId="0" fontId="4" fillId="0" borderId="0" xfId="9" applyFont="1" applyBorder="1"/>
    <xf numFmtId="3" fontId="5" fillId="0" borderId="0" xfId="9" applyNumberFormat="1" applyFont="1" applyFill="1" applyBorder="1"/>
    <xf numFmtId="3" fontId="5" fillId="0" borderId="0" xfId="9" applyNumberFormat="1" applyFont="1" applyFill="1"/>
    <xf numFmtId="4" fontId="5" fillId="0" borderId="0" xfId="9" applyNumberFormat="1" applyFont="1" applyBorder="1" applyAlignment="1">
      <alignment horizontal="right" vertical="top" wrapText="1"/>
    </xf>
    <xf numFmtId="0" fontId="5" fillId="0" borderId="11" xfId="9" applyFont="1" applyBorder="1"/>
    <xf numFmtId="3" fontId="5" fillId="0" borderId="11" xfId="9" applyNumberFormat="1" applyFont="1" applyBorder="1"/>
    <xf numFmtId="0" fontId="12" fillId="0" borderId="0" xfId="9" quotePrefix="1" applyFont="1" applyBorder="1"/>
    <xf numFmtId="3" fontId="5" fillId="0" borderId="0" xfId="9" applyNumberFormat="1" applyFont="1" applyBorder="1"/>
    <xf numFmtId="0" fontId="4" fillId="4" borderId="0" xfId="9" applyFont="1" applyFill="1" applyBorder="1"/>
    <xf numFmtId="3" fontId="4" fillId="0" borderId="1" xfId="9" applyNumberFormat="1" applyFont="1" applyBorder="1" applyAlignment="1">
      <alignment horizontal="center" wrapText="1"/>
    </xf>
    <xf numFmtId="3" fontId="5" fillId="0" borderId="0" xfId="3" quotePrefix="1" applyNumberFormat="1" applyFont="1" applyFill="1" applyBorder="1" applyAlignment="1">
      <alignment horizontal="center"/>
    </xf>
    <xf numFmtId="165" fontId="11" fillId="0" borderId="0" xfId="3" applyNumberFormat="1" applyFont="1" applyFill="1" applyBorder="1"/>
    <xf numFmtId="165" fontId="5" fillId="0" borderId="0" xfId="3" applyNumberFormat="1" applyFont="1" applyFill="1" applyBorder="1"/>
    <xf numFmtId="167" fontId="12" fillId="0" borderId="0" xfId="9" applyNumberFormat="1"/>
    <xf numFmtId="10" fontId="5" fillId="0" borderId="1" xfId="12" applyNumberFormat="1" applyFont="1" applyFill="1" applyBorder="1"/>
    <xf numFmtId="10" fontId="5" fillId="0" borderId="0" xfId="12" applyNumberFormat="1" applyFont="1" applyFill="1" applyBorder="1"/>
    <xf numFmtId="166" fontId="5" fillId="0" borderId="1" xfId="11" applyNumberFormat="1" applyFont="1" applyFill="1" applyBorder="1"/>
    <xf numFmtId="166" fontId="5" fillId="0" borderId="14" xfId="11" applyNumberFormat="1" applyFont="1" applyFill="1" applyBorder="1"/>
    <xf numFmtId="166" fontId="5" fillId="0" borderId="15" xfId="11" applyNumberFormat="1" applyFont="1" applyFill="1" applyBorder="1"/>
    <xf numFmtId="3" fontId="5" fillId="0" borderId="1" xfId="0" applyNumberFormat="1" applyFont="1" applyFill="1" applyBorder="1"/>
    <xf numFmtId="165" fontId="5" fillId="0" borderId="0" xfId="0" applyNumberFormat="1" applyFont="1" applyBorder="1" applyAlignment="1">
      <alignment vertical="top" wrapText="1"/>
    </xf>
    <xf numFmtId="165" fontId="5" fillId="5" borderId="0" xfId="3" applyNumberFormat="1" applyFont="1" applyFill="1" applyBorder="1"/>
    <xf numFmtId="0" fontId="4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10" fontId="5" fillId="0" borderId="1" xfId="10" applyNumberFormat="1" applyFont="1" applyBorder="1"/>
    <xf numFmtId="10" fontId="5" fillId="0" borderId="1" xfId="1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5" fillId="0" borderId="2" xfId="0" applyFont="1" applyBorder="1" applyAlignment="1">
      <alignment horizontal="center" wrapText="1"/>
    </xf>
    <xf numFmtId="166" fontId="9" fillId="0" borderId="17" xfId="0" applyNumberFormat="1" applyFont="1" applyBorder="1"/>
    <xf numFmtId="166" fontId="10" fillId="0" borderId="17" xfId="0" applyNumberFormat="1" applyFont="1" applyBorder="1"/>
    <xf numFmtId="166" fontId="10" fillId="0" borderId="18" xfId="0" applyNumberFormat="1" applyFont="1" applyBorder="1"/>
    <xf numFmtId="166" fontId="4" fillId="0" borderId="4" xfId="0" applyNumberFormat="1" applyFont="1" applyBorder="1"/>
    <xf numFmtId="166" fontId="10" fillId="0" borderId="19" xfId="0" applyNumberFormat="1" applyFont="1" applyBorder="1"/>
    <xf numFmtId="166" fontId="9" fillId="0" borderId="20" xfId="0" applyNumberFormat="1" applyFont="1" applyBorder="1"/>
    <xf numFmtId="166" fontId="9" fillId="3" borderId="21" xfId="0" applyNumberFormat="1" applyFont="1" applyFill="1" applyBorder="1"/>
    <xf numFmtId="166" fontId="10" fillId="0" borderId="17" xfId="0" applyNumberFormat="1" applyFont="1" applyBorder="1" applyAlignment="1">
      <alignment horizontal="right"/>
    </xf>
    <xf numFmtId="165" fontId="5" fillId="0" borderId="1" xfId="3" applyNumberFormat="1" applyFont="1" applyBorder="1"/>
    <xf numFmtId="9" fontId="5" fillId="0" borderId="1" xfId="12" applyFont="1" applyBorder="1"/>
    <xf numFmtId="165" fontId="5" fillId="5" borderId="1" xfId="3" applyNumberFormat="1" applyFont="1" applyFill="1" applyBorder="1"/>
    <xf numFmtId="165" fontId="5" fillId="5" borderId="3" xfId="3" applyNumberFormat="1" applyFont="1" applyFill="1" applyBorder="1"/>
    <xf numFmtId="165" fontId="5" fillId="5" borderId="2" xfId="3" applyNumberFormat="1" applyFont="1" applyFill="1" applyBorder="1"/>
    <xf numFmtId="165" fontId="19" fillId="0" borderId="1" xfId="3" applyNumberFormat="1" applyFont="1" applyBorder="1"/>
    <xf numFmtId="164" fontId="5" fillId="0" borderId="1" xfId="0" applyNumberFormat="1" applyFont="1" applyBorder="1"/>
    <xf numFmtId="164" fontId="5" fillId="0" borderId="3" xfId="0" applyNumberFormat="1" applyFont="1" applyBorder="1"/>
    <xf numFmtId="164" fontId="5" fillId="0" borderId="2" xfId="0" applyNumberFormat="1" applyFont="1" applyBorder="1"/>
    <xf numFmtId="0" fontId="5" fillId="0" borderId="1" xfId="0" applyFont="1" applyBorder="1"/>
    <xf numFmtId="164" fontId="5" fillId="0" borderId="0" xfId="0" applyNumberFormat="1" applyFont="1"/>
    <xf numFmtId="165" fontId="5" fillId="5" borderId="0" xfId="3" quotePrefix="1" applyNumberFormat="1" applyFont="1" applyFill="1" applyBorder="1" applyAlignment="1">
      <alignment horizontal="center"/>
    </xf>
    <xf numFmtId="9" fontId="5" fillId="0" borderId="1" xfId="12" applyFont="1" applyFill="1" applyBorder="1"/>
    <xf numFmtId="0" fontId="4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9" applyFont="1" applyAlignment="1">
      <alignment horizontal="center"/>
    </xf>
    <xf numFmtId="17" fontId="2" fillId="0" borderId="0" xfId="9" quotePrefix="1" applyNumberFormat="1" applyFont="1" applyAlignment="1">
      <alignment horizontal="center"/>
    </xf>
  </cellXfs>
  <cellStyles count="19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3 2" xfId="5" xr:uid="{00000000-0005-0000-0000-000004000000}"/>
    <cellStyle name="Comma 4" xfId="6" xr:uid="{00000000-0005-0000-0000-000005000000}"/>
    <cellStyle name="Comma 4 2" xfId="7" xr:uid="{00000000-0005-0000-0000-000006000000}"/>
    <cellStyle name="Comma 5" xfId="8" xr:uid="{00000000-0005-0000-0000-000007000000}"/>
    <cellStyle name="Normal" xfId="0" builtinId="0"/>
    <cellStyle name="Normal 2" xfId="9" xr:uid="{00000000-0005-0000-0000-000009000000}"/>
    <cellStyle name="Percent" xfId="10" builtinId="5"/>
    <cellStyle name="Percent 2" xfId="11" xr:uid="{00000000-0005-0000-0000-00000B000000}"/>
    <cellStyle name="Percent 2 2" xfId="12" xr:uid="{00000000-0005-0000-0000-00000C000000}"/>
    <cellStyle name="Percent 2 3" xfId="13" xr:uid="{00000000-0005-0000-0000-00000D000000}"/>
    <cellStyle name="Percent 3" xfId="14" xr:uid="{00000000-0005-0000-0000-00000E000000}"/>
    <cellStyle name="Percent 3 2" xfId="15" xr:uid="{00000000-0005-0000-0000-00000F000000}"/>
    <cellStyle name="Percent 4" xfId="16" xr:uid="{00000000-0005-0000-0000-000010000000}"/>
    <cellStyle name="Percent 4 2" xfId="17" xr:uid="{00000000-0005-0000-0000-000011000000}"/>
    <cellStyle name="Percent 5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5"/>
  <sheetViews>
    <sheetView topLeftCell="A32" workbookViewId="0">
      <selection activeCell="L53" sqref="L53"/>
    </sheetView>
  </sheetViews>
  <sheetFormatPr defaultRowHeight="12.75" x14ac:dyDescent="0.2"/>
  <cols>
    <col min="1" max="1" width="70.28515625" customWidth="1"/>
    <col min="2" max="2" width="20.7109375" bestFit="1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8.42578125" bestFit="1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0.28515625" bestFit="1" customWidth="1"/>
  </cols>
  <sheetData>
    <row r="1" spans="1:15" ht="15.75" x14ac:dyDescent="0.25">
      <c r="A1" s="143" t="s">
        <v>55</v>
      </c>
      <c r="B1" s="143"/>
      <c r="C1" s="143"/>
      <c r="D1" s="143"/>
    </row>
    <row r="2" spans="1:15" ht="15.75" x14ac:dyDescent="0.25">
      <c r="A2" s="143" t="s">
        <v>28</v>
      </c>
      <c r="B2" s="143"/>
      <c r="C2" s="143"/>
      <c r="D2" s="143"/>
    </row>
    <row r="3" spans="1:15" ht="5.25" customHeight="1" x14ac:dyDescent="0.2"/>
    <row r="4" spans="1:15" s="45" customFormat="1" ht="18" customHeight="1" x14ac:dyDescent="0.25">
      <c r="A4" s="144" t="s">
        <v>69</v>
      </c>
      <c r="B4" s="144"/>
      <c r="C4" s="144"/>
      <c r="D4" s="144"/>
      <c r="H4" s="46"/>
      <c r="I4" s="46"/>
    </row>
    <row r="5" spans="1:15" ht="9" customHeight="1" x14ac:dyDescent="0.25">
      <c r="A5" s="144"/>
      <c r="B5" s="144"/>
      <c r="C5" s="144"/>
      <c r="D5" s="144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 x14ac:dyDescent="0.2">
      <c r="A7" s="14" t="s">
        <v>0</v>
      </c>
      <c r="B7" s="132">
        <v>31472</v>
      </c>
      <c r="C7" s="132">
        <v>11865</v>
      </c>
      <c r="D7" s="132">
        <f>SUM(B7:C7)</f>
        <v>43337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 x14ac:dyDescent="0.25">
      <c r="A8" s="16" t="s">
        <v>6</v>
      </c>
      <c r="B8" s="133">
        <v>261683</v>
      </c>
      <c r="C8" s="133">
        <v>24798</v>
      </c>
      <c r="D8" s="133">
        <f>SUM(B8:C8)</f>
        <v>286481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5.75" x14ac:dyDescent="0.2">
      <c r="A9" s="15" t="s">
        <v>5</v>
      </c>
      <c r="B9" s="134">
        <f>SUM(B7:B8)</f>
        <v>293155</v>
      </c>
      <c r="C9" s="134">
        <f>SUM(C7:C8)</f>
        <v>36663</v>
      </c>
      <c r="D9" s="134">
        <f>SUM(D7:D8)</f>
        <v>329818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 x14ac:dyDescent="0.2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 x14ac:dyDescent="0.2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 x14ac:dyDescent="0.2">
      <c r="A12" s="14" t="s">
        <v>30</v>
      </c>
      <c r="B12" s="132">
        <v>26788522</v>
      </c>
      <c r="C12" s="132">
        <v>351837352</v>
      </c>
      <c r="D12" s="132">
        <f>SUM(B12:C12)</f>
        <v>378625874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 x14ac:dyDescent="0.25">
      <c r="A13" s="16" t="s">
        <v>31</v>
      </c>
      <c r="B13" s="133">
        <v>231016948</v>
      </c>
      <c r="C13" s="133">
        <v>69762981</v>
      </c>
      <c r="D13" s="133">
        <f>SUM(B13:C13)</f>
        <v>300779929</v>
      </c>
      <c r="E13" s="43"/>
      <c r="F13" s="45"/>
      <c r="H13" s="5"/>
      <c r="I13" s="10"/>
      <c r="J13" s="10"/>
      <c r="K13" s="10"/>
      <c r="L13" s="10"/>
      <c r="M13" s="10"/>
      <c r="N13" s="5"/>
      <c r="O13" s="64"/>
    </row>
    <row r="14" spans="1:15" ht="15.75" x14ac:dyDescent="0.2">
      <c r="A14" s="15" t="s">
        <v>32</v>
      </c>
      <c r="B14" s="134">
        <f>SUM(B12:B13)</f>
        <v>257805470</v>
      </c>
      <c r="C14" s="134">
        <f>SUM(C12:C13)</f>
        <v>421600333</v>
      </c>
      <c r="D14" s="134">
        <f>SUM(D12:D13)</f>
        <v>679405803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"/>
    <row r="16" spans="1:15" ht="15.75" x14ac:dyDescent="0.25">
      <c r="A16" s="13"/>
      <c r="B16" s="64"/>
      <c r="C16" s="64"/>
      <c r="D16" s="64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 x14ac:dyDescent="0.2">
      <c r="A17" s="14" t="s">
        <v>1</v>
      </c>
      <c r="B17" s="136">
        <v>91.313999999999993</v>
      </c>
      <c r="C17" s="136">
        <v>590.74800000000005</v>
      </c>
      <c r="D17" s="136">
        <f>SUM(B17:C17)</f>
        <v>682.06200000000001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 x14ac:dyDescent="0.25">
      <c r="A18" s="16" t="s">
        <v>8</v>
      </c>
      <c r="B18" s="137">
        <v>808.62300000000005</v>
      </c>
      <c r="C18" s="137">
        <v>167.59399999999999</v>
      </c>
      <c r="D18" s="137">
        <f>SUM(B18:C18)</f>
        <v>976.2170000000001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5.75" x14ac:dyDescent="0.2">
      <c r="A19" s="15" t="s">
        <v>7</v>
      </c>
      <c r="B19" s="138">
        <f>SUM(B17:B18)</f>
        <v>899.93700000000001</v>
      </c>
      <c r="C19" s="138">
        <f>SUM(C17:C18)</f>
        <v>758.3420000000001</v>
      </c>
      <c r="D19" s="138">
        <f>SUM(D17:D18)</f>
        <v>1658.279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 x14ac:dyDescent="0.2">
      <c r="A20" s="6"/>
      <c r="B20" s="140"/>
      <c r="C20" s="140"/>
      <c r="D20" s="140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2">
      <c r="A21" s="5"/>
      <c r="B21" s="64"/>
      <c r="C21" s="64"/>
      <c r="D21" s="64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 x14ac:dyDescent="0.2">
      <c r="A22" s="14" t="s">
        <v>29</v>
      </c>
      <c r="B22" s="139">
        <v>31</v>
      </c>
      <c r="C22" s="139">
        <v>42</v>
      </c>
      <c r="D22" s="139">
        <v>44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 x14ac:dyDescent="0.2">
      <c r="A26" s="14" t="s">
        <v>63</v>
      </c>
      <c r="B26" s="132">
        <v>164961604</v>
      </c>
      <c r="C26" s="132">
        <v>1821256733</v>
      </c>
      <c r="D26" s="134">
        <f>SUM(B26:C26)</f>
        <v>1986218337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 x14ac:dyDescent="0.25">
      <c r="A27" s="16" t="s">
        <v>64</v>
      </c>
      <c r="B27" s="133">
        <v>1413892637</v>
      </c>
      <c r="C27" s="133">
        <v>401668650</v>
      </c>
      <c r="D27" s="134">
        <f>SUM(B27:C27)</f>
        <v>1815561287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5.75" x14ac:dyDescent="0.2">
      <c r="A28" s="15" t="s">
        <v>65</v>
      </c>
      <c r="B28" s="134">
        <f>SUM(B26:B27)</f>
        <v>1578854241</v>
      </c>
      <c r="C28" s="134">
        <f>SUM(C26:C27)</f>
        <v>2222925383</v>
      </c>
      <c r="D28" s="134">
        <f>SUM(D26:D27)</f>
        <v>3801779624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 x14ac:dyDescent="0.2">
      <c r="A29" s="6"/>
      <c r="B29" s="115"/>
      <c r="C29" s="141"/>
      <c r="D29" s="115"/>
      <c r="E29" s="43"/>
      <c r="H29" s="5"/>
      <c r="I29" s="10"/>
      <c r="J29" s="10"/>
      <c r="K29" s="10"/>
      <c r="L29" s="10"/>
      <c r="M29" s="10"/>
      <c r="N29" s="5"/>
      <c r="O29" s="64"/>
    </row>
    <row r="30" spans="1:15" ht="15.75" customHeight="1" x14ac:dyDescent="0.2">
      <c r="A30" s="14" t="s">
        <v>35</v>
      </c>
      <c r="B30" s="132">
        <v>338962873</v>
      </c>
      <c r="C30" s="132">
        <v>3812256837</v>
      </c>
      <c r="D30" s="132">
        <f>SUM(B30:C30)</f>
        <v>4151219710</v>
      </c>
      <c r="E30" s="43"/>
      <c r="F30" s="58"/>
      <c r="H30" s="67"/>
      <c r="I30" s="10"/>
      <c r="J30" s="10"/>
      <c r="K30" s="10"/>
      <c r="L30" s="10"/>
      <c r="M30" s="10"/>
      <c r="N30" s="5"/>
      <c r="O30" s="64"/>
    </row>
    <row r="31" spans="1:15" ht="16.5" thickBot="1" x14ac:dyDescent="0.25">
      <c r="A31" s="16" t="s">
        <v>33</v>
      </c>
      <c r="B31" s="133">
        <v>2923175233</v>
      </c>
      <c r="C31" s="133">
        <v>812498347</v>
      </c>
      <c r="D31" s="133">
        <f>SUM(B31:C31)</f>
        <v>3735673580</v>
      </c>
      <c r="E31" s="43"/>
      <c r="H31" s="67"/>
      <c r="I31" s="10"/>
      <c r="J31" s="10"/>
      <c r="K31" s="10"/>
      <c r="L31" s="10"/>
      <c r="M31" s="10"/>
      <c r="N31" s="5"/>
      <c r="O31" s="64"/>
    </row>
    <row r="32" spans="1:15" ht="15.75" x14ac:dyDescent="0.2">
      <c r="A32" s="15" t="s">
        <v>34</v>
      </c>
      <c r="B32" s="134">
        <f>SUM(B30:B31)</f>
        <v>3262138106</v>
      </c>
      <c r="C32" s="134">
        <f>SUM(C30:C31)</f>
        <v>4624755184</v>
      </c>
      <c r="D32" s="134">
        <f>SUM(D30:D31)</f>
        <v>7886893290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 x14ac:dyDescent="0.2">
      <c r="A34" s="6"/>
      <c r="M34" s="10"/>
      <c r="N34" s="5"/>
      <c r="O34" s="64"/>
    </row>
    <row r="35" spans="1:15" ht="15" x14ac:dyDescent="0.2">
      <c r="A35" s="47"/>
      <c r="M35" s="10"/>
      <c r="N35" s="5"/>
      <c r="O35" s="64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7"/>
      <c r="N36" s="5"/>
      <c r="O36" s="64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55" t="s">
        <v>40</v>
      </c>
      <c r="N37" s="5"/>
      <c r="O37" s="64"/>
    </row>
    <row r="38" spans="1:15" ht="15.75" x14ac:dyDescent="0.2">
      <c r="A38" s="14" t="s">
        <v>46</v>
      </c>
      <c r="B38" s="130">
        <v>9638</v>
      </c>
      <c r="C38" s="131">
        <v>0.28999999999999998</v>
      </c>
      <c r="D38" s="130">
        <v>37078</v>
      </c>
      <c r="E38" s="131">
        <v>0.31</v>
      </c>
      <c r="F38" s="130">
        <v>23798</v>
      </c>
      <c r="G38" s="142">
        <v>0.71</v>
      </c>
      <c r="H38" s="130">
        <v>83590</v>
      </c>
      <c r="I38" s="131">
        <v>0.69</v>
      </c>
      <c r="J38" s="130">
        <v>33436</v>
      </c>
      <c r="K38" s="118">
        <f>J38/J45</f>
        <v>0.91322754212984458</v>
      </c>
      <c r="L38" s="130">
        <v>120668</v>
      </c>
      <c r="M38" s="119">
        <f>L38/L45</f>
        <v>0.15912837297871835</v>
      </c>
      <c r="N38" s="5"/>
      <c r="O38" s="64"/>
    </row>
    <row r="39" spans="1:15" ht="15.75" x14ac:dyDescent="0.2">
      <c r="A39" s="14" t="s">
        <v>47</v>
      </c>
      <c r="B39" s="130">
        <v>1253</v>
      </c>
      <c r="C39" s="131">
        <v>0.56000000000000005</v>
      </c>
      <c r="D39" s="130">
        <v>64534</v>
      </c>
      <c r="E39" s="131">
        <v>0.59</v>
      </c>
      <c r="F39" s="130">
        <v>999</v>
      </c>
      <c r="G39" s="131">
        <v>0.44</v>
      </c>
      <c r="H39" s="130">
        <v>44744</v>
      </c>
      <c r="I39" s="131">
        <v>0.41</v>
      </c>
      <c r="J39" s="130">
        <v>2252</v>
      </c>
      <c r="K39" s="118">
        <f>J39/J45</f>
        <v>6.150820746729304E-2</v>
      </c>
      <c r="L39" s="130">
        <v>109278</v>
      </c>
      <c r="M39" s="119">
        <f>L39/L45</f>
        <v>0.14410805136712621</v>
      </c>
      <c r="N39" s="5"/>
      <c r="O39" s="64"/>
    </row>
    <row r="40" spans="1:15" ht="15.75" x14ac:dyDescent="0.2">
      <c r="A40" s="14" t="s">
        <v>48</v>
      </c>
      <c r="B40" s="130">
        <v>311</v>
      </c>
      <c r="C40" s="131">
        <v>0.72</v>
      </c>
      <c r="D40" s="130">
        <v>43189</v>
      </c>
      <c r="E40" s="131">
        <v>0.73</v>
      </c>
      <c r="F40" s="130">
        <v>120</v>
      </c>
      <c r="G40" s="131">
        <v>0.28000000000000003</v>
      </c>
      <c r="H40" s="130">
        <v>16176</v>
      </c>
      <c r="I40" s="131">
        <v>0.27</v>
      </c>
      <c r="J40" s="130">
        <v>431</v>
      </c>
      <c r="K40" s="118">
        <f>J40/J45</f>
        <v>1.1771775052576953E-2</v>
      </c>
      <c r="L40" s="130">
        <v>59365</v>
      </c>
      <c r="M40" s="119">
        <f>L40/L45</f>
        <v>7.8286338232850597E-2</v>
      </c>
      <c r="N40" s="5"/>
      <c r="O40" s="64"/>
    </row>
    <row r="41" spans="1:15" ht="15.75" x14ac:dyDescent="0.2">
      <c r="A41" s="14" t="s">
        <v>49</v>
      </c>
      <c r="B41" s="130">
        <v>131</v>
      </c>
      <c r="C41" s="131">
        <v>0.84</v>
      </c>
      <c r="D41" s="130">
        <v>32567</v>
      </c>
      <c r="E41" s="131">
        <v>0.84</v>
      </c>
      <c r="F41" s="130">
        <v>25</v>
      </c>
      <c r="G41" s="131">
        <v>0.16</v>
      </c>
      <c r="H41" s="130">
        <v>6115</v>
      </c>
      <c r="I41" s="131">
        <v>0.16</v>
      </c>
      <c r="J41" s="130">
        <v>156</v>
      </c>
      <c r="K41" s="118">
        <f>J41/J45</f>
        <v>4.2607816895638157E-3</v>
      </c>
      <c r="L41" s="130">
        <v>38682</v>
      </c>
      <c r="M41" s="119">
        <f>L41/L45</f>
        <v>5.1011069409974338E-2</v>
      </c>
      <c r="N41" s="5"/>
      <c r="O41" s="64"/>
    </row>
    <row r="42" spans="1:15" ht="15.75" x14ac:dyDescent="0.2">
      <c r="A42" s="14" t="s">
        <v>50</v>
      </c>
      <c r="B42" s="130">
        <v>92</v>
      </c>
      <c r="C42" s="131">
        <v>0.93</v>
      </c>
      <c r="D42" s="130">
        <v>32279</v>
      </c>
      <c r="E42" s="131">
        <v>0.93</v>
      </c>
      <c r="F42" s="130">
        <v>7</v>
      </c>
      <c r="G42" s="131">
        <v>7.0000000000000007E-2</v>
      </c>
      <c r="H42" s="130">
        <v>2306</v>
      </c>
      <c r="I42" s="131">
        <v>7.0000000000000007E-2</v>
      </c>
      <c r="J42" s="130">
        <v>99</v>
      </c>
      <c r="K42" s="118">
        <f>J42/J45</f>
        <v>2.7039576106847297E-3</v>
      </c>
      <c r="L42" s="130">
        <v>34585</v>
      </c>
      <c r="M42" s="119">
        <f>L42/L45</f>
        <v>4.5608237307894171E-2</v>
      </c>
      <c r="N42" s="5"/>
      <c r="O42" s="64"/>
    </row>
    <row r="43" spans="1:15" ht="15.75" x14ac:dyDescent="0.2">
      <c r="A43" s="14" t="s">
        <v>51</v>
      </c>
      <c r="B43" s="130">
        <v>50</v>
      </c>
      <c r="C43" s="131">
        <v>0.91</v>
      </c>
      <c r="D43" s="130">
        <v>22295</v>
      </c>
      <c r="E43" s="131">
        <v>0.91</v>
      </c>
      <c r="F43" s="130">
        <v>5</v>
      </c>
      <c r="G43" s="131">
        <v>0.09</v>
      </c>
      <c r="H43" s="130">
        <v>2291</v>
      </c>
      <c r="I43" s="131">
        <v>0.09</v>
      </c>
      <c r="J43" s="130">
        <v>55</v>
      </c>
      <c r="K43" s="118">
        <f>J43/J45</f>
        <v>1.5021986726026274E-3</v>
      </c>
      <c r="L43" s="130">
        <v>24586</v>
      </c>
      <c r="M43" s="119">
        <f>L43/L45</f>
        <v>3.2422267527884518E-2</v>
      </c>
      <c r="N43" s="5"/>
      <c r="O43" s="64"/>
    </row>
    <row r="44" spans="1:15" ht="15.75" x14ac:dyDescent="0.2">
      <c r="A44" s="14" t="s">
        <v>52</v>
      </c>
      <c r="B44" s="130">
        <v>168</v>
      </c>
      <c r="C44" s="131">
        <v>0.91</v>
      </c>
      <c r="D44" s="130">
        <v>358804</v>
      </c>
      <c r="E44" s="131">
        <v>0.97</v>
      </c>
      <c r="F44" s="130">
        <v>16</v>
      </c>
      <c r="G44" s="131">
        <v>0.09</v>
      </c>
      <c r="H44" s="130">
        <v>12338</v>
      </c>
      <c r="I44" s="131">
        <v>0.03</v>
      </c>
      <c r="J44" s="130">
        <v>184</v>
      </c>
      <c r="K44" s="118">
        <f>J44/J45</f>
        <v>5.0255373774342445E-3</v>
      </c>
      <c r="L44" s="130">
        <v>371142</v>
      </c>
      <c r="M44" s="119">
        <f>L44/L45</f>
        <v>0.48943566317555182</v>
      </c>
      <c r="N44" s="5"/>
      <c r="O44" s="64"/>
    </row>
    <row r="45" spans="1:15" ht="15.75" x14ac:dyDescent="0.25">
      <c r="A45" s="14" t="s">
        <v>4</v>
      </c>
      <c r="B45" s="135">
        <v>11643</v>
      </c>
      <c r="C45" s="131">
        <v>0.32</v>
      </c>
      <c r="D45" s="135">
        <v>590746</v>
      </c>
      <c r="E45" s="131">
        <v>0.78</v>
      </c>
      <c r="F45" s="135">
        <v>24970</v>
      </c>
      <c r="G45" s="131">
        <v>0.68</v>
      </c>
      <c r="H45" s="135">
        <v>167560</v>
      </c>
      <c r="I45" s="131">
        <v>0.22</v>
      </c>
      <c r="J45" s="135">
        <v>36613</v>
      </c>
      <c r="K45" s="118">
        <f>J45/J45</f>
        <v>1</v>
      </c>
      <c r="L45" s="135">
        <v>758306</v>
      </c>
      <c r="M45" s="119">
        <f>L45/L45</f>
        <v>1</v>
      </c>
      <c r="N45" s="5"/>
      <c r="O45" s="64"/>
    </row>
    <row r="46" spans="1:15" ht="15.75" x14ac:dyDescent="0.2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75" x14ac:dyDescent="0.2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 x14ac:dyDescent="0.2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 x14ac:dyDescent="0.2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14"/>
      <c r="M49" s="10"/>
      <c r="N49" s="5"/>
      <c r="O49" s="64"/>
    </row>
    <row r="50" spans="1:15" ht="15.75" x14ac:dyDescent="0.2">
      <c r="A50" s="35"/>
      <c r="B50" s="68"/>
      <c r="C50" s="68"/>
      <c r="D50" s="65"/>
      <c r="E50" s="43"/>
      <c r="H50" s="5"/>
      <c r="I50" s="10"/>
      <c r="J50" s="10"/>
      <c r="K50" s="10"/>
      <c r="L50" s="114"/>
      <c r="M50" s="10"/>
      <c r="N50" s="5"/>
      <c r="O50" s="64"/>
    </row>
    <row r="51" spans="1:15" ht="15.6" customHeight="1" x14ac:dyDescent="0.2">
      <c r="A51" s="145" t="s">
        <v>66</v>
      </c>
      <c r="B51" s="145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 x14ac:dyDescent="0.2">
      <c r="A52" s="146" t="s">
        <v>36</v>
      </c>
      <c r="B52" s="146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 x14ac:dyDescent="0.25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 x14ac:dyDescent="0.25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 x14ac:dyDescent="0.25">
      <c r="A55" s="30" t="s">
        <v>10</v>
      </c>
      <c r="B55" s="127">
        <v>0.20599999999999999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 x14ac:dyDescent="0.25">
      <c r="A56" s="26" t="s">
        <v>11</v>
      </c>
      <c r="B56" s="122">
        <v>0.38900000000000001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 x14ac:dyDescent="0.25">
      <c r="A57" s="26" t="s">
        <v>12</v>
      </c>
      <c r="B57" s="122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 x14ac:dyDescent="0.25">
      <c r="A58" s="26" t="s">
        <v>13</v>
      </c>
      <c r="B58" s="122">
        <v>0.34499999999999997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 x14ac:dyDescent="0.25">
      <c r="A59" s="26" t="s">
        <v>14</v>
      </c>
      <c r="B59" s="122">
        <v>1E-3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 x14ac:dyDescent="0.3">
      <c r="A60" s="31" t="s">
        <v>24</v>
      </c>
      <c r="B60" s="128">
        <v>5.8999999999999997E-2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25">
      <c r="A61" s="29" t="s">
        <v>53</v>
      </c>
      <c r="B61" s="126">
        <v>3.0000000000000001E-3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 x14ac:dyDescent="0.25">
      <c r="A62" s="26" t="s">
        <v>15</v>
      </c>
      <c r="B62" s="129" t="s">
        <v>67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 x14ac:dyDescent="0.25">
      <c r="A63" s="26" t="s">
        <v>16</v>
      </c>
      <c r="B63" s="123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 x14ac:dyDescent="0.25">
      <c r="A64" s="26" t="s">
        <v>17</v>
      </c>
      <c r="B64" s="123">
        <v>1.2999999999999999E-2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 x14ac:dyDescent="0.25">
      <c r="A65" s="26" t="s">
        <v>18</v>
      </c>
      <c r="B65" s="123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 x14ac:dyDescent="0.25">
      <c r="A66" s="26" t="s">
        <v>19</v>
      </c>
      <c r="B66" s="123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 x14ac:dyDescent="0.25">
      <c r="A67" s="26" t="s">
        <v>37</v>
      </c>
      <c r="B67" s="123">
        <v>4.0000000000000001E-3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 x14ac:dyDescent="0.25">
      <c r="A68" s="27" t="s">
        <v>20</v>
      </c>
      <c r="B68" s="123">
        <v>2E-3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 x14ac:dyDescent="0.3">
      <c r="A69" s="28" t="s">
        <v>21</v>
      </c>
      <c r="B69" s="124">
        <v>3.1E-2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 x14ac:dyDescent="0.3">
      <c r="A70" s="25" t="s">
        <v>22</v>
      </c>
      <c r="B70" s="125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 x14ac:dyDescent="0.2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 x14ac:dyDescent="0.2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 x14ac:dyDescent="0.2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" x14ac:dyDescent="0.2">
      <c r="M75" s="64"/>
      <c r="N75" s="64"/>
      <c r="O75" s="64"/>
    </row>
    <row r="76" spans="1:15" ht="15" x14ac:dyDescent="0.2">
      <c r="M76" s="64"/>
      <c r="N76" s="64"/>
      <c r="O76" s="64"/>
    </row>
    <row r="77" spans="1:15" ht="15" x14ac:dyDescent="0.2">
      <c r="M77" s="64"/>
      <c r="N77" s="64"/>
      <c r="O77" s="64"/>
    </row>
    <row r="78" spans="1:15" ht="15" x14ac:dyDescent="0.2">
      <c r="M78" s="64"/>
      <c r="N78" s="64"/>
      <c r="O78" s="64"/>
    </row>
    <row r="79" spans="1:15" ht="15" x14ac:dyDescent="0.2">
      <c r="M79" s="64"/>
      <c r="N79" s="64"/>
      <c r="O79" s="64"/>
    </row>
    <row r="80" spans="1:15" ht="15" x14ac:dyDescent="0.2">
      <c r="M80" s="64"/>
      <c r="N80" s="64"/>
      <c r="O80" s="64"/>
    </row>
    <row r="81" spans="1:15" ht="15" x14ac:dyDescent="0.2">
      <c r="M81" s="64"/>
      <c r="N81" s="64"/>
      <c r="O81" s="64"/>
    </row>
    <row r="82" spans="1:15" ht="15" x14ac:dyDescent="0.2">
      <c r="M82" s="64"/>
      <c r="N82" s="64"/>
      <c r="O82" s="64"/>
    </row>
    <row r="83" spans="1:15" ht="15" x14ac:dyDescent="0.2">
      <c r="M83" s="64"/>
      <c r="N83" s="64"/>
      <c r="O83" s="64"/>
    </row>
    <row r="84" spans="1:15" ht="15" x14ac:dyDescent="0.2">
      <c r="M84" s="64"/>
      <c r="N84" s="64"/>
      <c r="O84" s="64"/>
    </row>
    <row r="85" spans="1:15" ht="15" x14ac:dyDescent="0.2">
      <c r="M85" s="64"/>
      <c r="N85" s="64"/>
      <c r="O85" s="64"/>
    </row>
    <row r="86" spans="1:15" ht="15" x14ac:dyDescent="0.2">
      <c r="M86" s="64"/>
      <c r="N86" s="64"/>
      <c r="O86" s="64"/>
    </row>
    <row r="87" spans="1:15" ht="15" x14ac:dyDescent="0.2">
      <c r="M87" s="64"/>
      <c r="N87" s="64"/>
      <c r="O87" s="64"/>
    </row>
    <row r="88" spans="1:15" ht="15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" x14ac:dyDescent="0.2">
      <c r="F104" s="64"/>
    </row>
    <row r="105" spans="1:15" ht="15" x14ac:dyDescent="0.2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05"/>
  <sheetViews>
    <sheetView workbookViewId="0">
      <selection activeCell="L50" sqref="L50"/>
    </sheetView>
  </sheetViews>
  <sheetFormatPr defaultRowHeight="12.75" x14ac:dyDescent="0.2"/>
  <cols>
    <col min="1" max="1" width="70.28515625" customWidth="1"/>
    <col min="2" max="2" width="20.7109375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5.7109375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1" customWidth="1"/>
  </cols>
  <sheetData>
    <row r="1" spans="1:15" ht="15.75" x14ac:dyDescent="0.25">
      <c r="A1" s="143" t="s">
        <v>55</v>
      </c>
      <c r="B1" s="143"/>
      <c r="C1" s="143"/>
      <c r="D1" s="143"/>
    </row>
    <row r="2" spans="1:15" ht="15.75" x14ac:dyDescent="0.25">
      <c r="A2" s="143" t="s">
        <v>28</v>
      </c>
      <c r="B2" s="143"/>
      <c r="C2" s="143"/>
      <c r="D2" s="143"/>
    </row>
    <row r="3" spans="1:15" ht="5.25" customHeight="1" x14ac:dyDescent="0.2"/>
    <row r="4" spans="1:15" s="45" customFormat="1" ht="18" customHeight="1" x14ac:dyDescent="0.25">
      <c r="A4" s="144" t="s">
        <v>68</v>
      </c>
      <c r="B4" s="144"/>
      <c r="C4" s="144"/>
      <c r="D4" s="144"/>
      <c r="H4" s="46"/>
      <c r="I4" s="46"/>
    </row>
    <row r="5" spans="1:15" ht="9" customHeight="1" x14ac:dyDescent="0.25">
      <c r="A5" s="144"/>
      <c r="B5" s="144"/>
      <c r="C5" s="144"/>
      <c r="D5" s="144"/>
      <c r="E5" s="43"/>
      <c r="H5" s="5"/>
      <c r="I5" s="5"/>
      <c r="J5" s="5"/>
      <c r="K5" s="5"/>
      <c r="L5" s="5"/>
      <c r="M5" s="3"/>
      <c r="N5" s="3"/>
      <c r="O5" s="2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3"/>
      <c r="N6" s="3"/>
      <c r="O6" s="2"/>
    </row>
    <row r="7" spans="1:15" ht="15.75" x14ac:dyDescent="0.2">
      <c r="A7" s="14" t="s">
        <v>0</v>
      </c>
      <c r="B7" s="132">
        <v>31435</v>
      </c>
      <c r="C7" s="132">
        <v>11854</v>
      </c>
      <c r="D7" s="132">
        <f>SUM(B7:C7)</f>
        <v>43289</v>
      </c>
      <c r="E7" s="43"/>
      <c r="G7" s="57"/>
      <c r="H7" s="65"/>
      <c r="I7" s="65"/>
      <c r="J7" s="65"/>
      <c r="K7" s="65"/>
      <c r="L7" s="7"/>
      <c r="M7" s="7"/>
      <c r="N7" s="3"/>
      <c r="O7" s="2"/>
    </row>
    <row r="8" spans="1:15" ht="16.5" thickBot="1" x14ac:dyDescent="0.25">
      <c r="A8" s="16" t="s">
        <v>6</v>
      </c>
      <c r="B8" s="133">
        <v>261434</v>
      </c>
      <c r="C8" s="133">
        <v>24750</v>
      </c>
      <c r="D8" s="133">
        <f>SUM(B8:C8)</f>
        <v>286184</v>
      </c>
      <c r="E8" s="43"/>
      <c r="G8" s="57"/>
      <c r="H8" s="65"/>
      <c r="I8" s="65"/>
      <c r="J8" s="65"/>
      <c r="K8" s="65"/>
      <c r="L8" s="9"/>
      <c r="M8" s="9"/>
      <c r="N8" s="3"/>
      <c r="O8" s="2"/>
    </row>
    <row r="9" spans="1:15" ht="15.75" x14ac:dyDescent="0.2">
      <c r="A9" s="15" t="s">
        <v>5</v>
      </c>
      <c r="B9" s="134">
        <f>SUM(B7:B8)</f>
        <v>292869</v>
      </c>
      <c r="C9" s="134">
        <f>SUM(C7:C8)</f>
        <v>36604</v>
      </c>
      <c r="D9" s="134">
        <f>SUM(D7:D8)</f>
        <v>329473</v>
      </c>
      <c r="E9" s="43"/>
      <c r="G9" s="8"/>
      <c r="H9" s="65"/>
      <c r="I9" s="65"/>
      <c r="J9" s="65"/>
      <c r="K9" s="65"/>
      <c r="L9" s="10"/>
      <c r="M9" s="11"/>
      <c r="N9" s="3"/>
      <c r="O9" s="2"/>
    </row>
    <row r="10" spans="1:15" ht="15.75" x14ac:dyDescent="0.2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1"/>
      <c r="N10" s="3"/>
      <c r="O10" s="2"/>
    </row>
    <row r="11" spans="1:15" ht="15.75" x14ac:dyDescent="0.2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1"/>
      <c r="N11" s="3"/>
      <c r="O11" s="2"/>
    </row>
    <row r="12" spans="1:15" ht="15.75" x14ac:dyDescent="0.2">
      <c r="A12" s="14" t="s">
        <v>30</v>
      </c>
      <c r="B12" s="132">
        <v>19877590</v>
      </c>
      <c r="C12" s="132">
        <v>287246727</v>
      </c>
      <c r="D12" s="132">
        <f>SUM(B12:C12)</f>
        <v>307124317</v>
      </c>
      <c r="E12" s="43"/>
      <c r="F12" s="23"/>
      <c r="H12" s="5"/>
      <c r="I12" s="10"/>
      <c r="J12" s="10"/>
      <c r="K12" s="10"/>
      <c r="L12" s="10"/>
      <c r="M12" s="11"/>
      <c r="N12" s="3"/>
      <c r="O12" s="2"/>
    </row>
    <row r="13" spans="1:15" ht="16.5" thickBot="1" x14ac:dyDescent="0.25">
      <c r="A13" s="16" t="s">
        <v>31</v>
      </c>
      <c r="B13" s="133">
        <v>164245906</v>
      </c>
      <c r="C13" s="133">
        <v>60285860</v>
      </c>
      <c r="D13" s="133">
        <f>SUM(B13:C13)</f>
        <v>224531766</v>
      </c>
      <c r="E13" s="43"/>
      <c r="F13" s="45"/>
      <c r="H13" s="5"/>
      <c r="I13" s="10"/>
      <c r="J13" s="10"/>
      <c r="K13" s="10"/>
      <c r="L13" s="10"/>
      <c r="M13" s="11"/>
      <c r="N13" s="3"/>
      <c r="O13" s="2"/>
    </row>
    <row r="14" spans="1:15" ht="15.75" x14ac:dyDescent="0.2">
      <c r="A14" s="15" t="s">
        <v>32</v>
      </c>
      <c r="B14" s="134">
        <f>SUM(B12:B13)</f>
        <v>184123496</v>
      </c>
      <c r="C14" s="134">
        <f>SUM(C12:C13)</f>
        <v>347532587</v>
      </c>
      <c r="D14" s="134">
        <f>SUM(D12:D13)</f>
        <v>531656083</v>
      </c>
      <c r="E14" s="43"/>
      <c r="H14" s="5"/>
      <c r="I14" s="10"/>
      <c r="J14" s="10"/>
      <c r="K14" s="10"/>
      <c r="L14" s="10"/>
      <c r="M14" s="11"/>
      <c r="N14" s="3"/>
      <c r="O14" s="2"/>
    </row>
    <row r="15" spans="1:15" ht="15.75" customHeight="1" x14ac:dyDescent="0.2"/>
    <row r="16" spans="1:15" ht="15.75" x14ac:dyDescent="0.25">
      <c r="A16" s="13"/>
      <c r="B16" s="64"/>
      <c r="C16" s="64"/>
      <c r="D16" s="64"/>
      <c r="E16" s="43"/>
      <c r="H16" s="5"/>
      <c r="I16" s="6"/>
      <c r="J16" s="7"/>
      <c r="K16" s="7"/>
      <c r="L16" s="7"/>
      <c r="M16" s="7"/>
      <c r="N16" s="3"/>
      <c r="O16" s="2"/>
    </row>
    <row r="17" spans="1:15" ht="15.75" x14ac:dyDescent="0.2">
      <c r="A17" s="14" t="s">
        <v>1</v>
      </c>
      <c r="B17" s="136">
        <v>91.343999999999994</v>
      </c>
      <c r="C17" s="136">
        <v>590.29100000000005</v>
      </c>
      <c r="D17" s="136">
        <f>SUM(B17:C17)</f>
        <v>681.63499999999999</v>
      </c>
      <c r="E17" s="43"/>
      <c r="H17" s="5"/>
      <c r="I17" s="8"/>
      <c r="J17" s="9"/>
      <c r="K17" s="9"/>
      <c r="L17" s="9"/>
      <c r="M17" s="9"/>
      <c r="N17" s="3"/>
      <c r="O17" s="2"/>
    </row>
    <row r="18" spans="1:15" ht="16.5" thickBot="1" x14ac:dyDescent="0.25">
      <c r="A18" s="16" t="s">
        <v>8</v>
      </c>
      <c r="B18" s="137">
        <v>808.005</v>
      </c>
      <c r="C18" s="137">
        <v>167.434</v>
      </c>
      <c r="D18" s="137">
        <f>SUM(B18:C18)</f>
        <v>975.43899999999996</v>
      </c>
      <c r="E18" s="43"/>
      <c r="H18" s="5"/>
      <c r="I18" s="6"/>
      <c r="J18" s="10"/>
      <c r="K18" s="10"/>
      <c r="L18" s="10"/>
      <c r="M18" s="11"/>
      <c r="N18" s="3"/>
      <c r="O18" s="2"/>
    </row>
    <row r="19" spans="1:15" ht="15.75" x14ac:dyDescent="0.2">
      <c r="A19" s="15" t="s">
        <v>7</v>
      </c>
      <c r="B19" s="138">
        <f>SUM(B17:B18)</f>
        <v>899.34899999999993</v>
      </c>
      <c r="C19" s="138">
        <f>SUM(C17:C18)</f>
        <v>757.72500000000002</v>
      </c>
      <c r="D19" s="138">
        <f>SUM(D17:D18)</f>
        <v>1657.0740000000001</v>
      </c>
      <c r="E19" s="43"/>
      <c r="H19" s="5"/>
      <c r="I19" s="6"/>
      <c r="J19" s="7"/>
      <c r="K19" s="7"/>
      <c r="L19" s="7"/>
      <c r="M19" s="7"/>
      <c r="N19" s="3"/>
      <c r="O19" s="2"/>
    </row>
    <row r="20" spans="1:15" ht="15.75" x14ac:dyDescent="0.2">
      <c r="A20" s="6"/>
      <c r="B20" s="140"/>
      <c r="C20" s="140"/>
      <c r="D20" s="140"/>
      <c r="E20" s="43"/>
      <c r="H20" s="5"/>
      <c r="I20" s="6"/>
      <c r="J20" s="7"/>
      <c r="K20" s="7"/>
      <c r="L20" s="7"/>
      <c r="M20" s="7"/>
      <c r="N20" s="3"/>
      <c r="O20" s="2"/>
    </row>
    <row r="21" spans="1:15" ht="15.75" customHeight="1" x14ac:dyDescent="0.2">
      <c r="A21" s="5"/>
      <c r="B21" s="64"/>
      <c r="C21" s="64"/>
      <c r="D21" s="64"/>
      <c r="E21" s="43"/>
      <c r="H21" s="5"/>
      <c r="I21" s="8"/>
      <c r="J21" s="7"/>
      <c r="K21" s="7"/>
      <c r="L21" s="7"/>
      <c r="M21" s="12"/>
      <c r="N21" s="3"/>
      <c r="O21" s="2"/>
    </row>
    <row r="22" spans="1:15" ht="15.75" x14ac:dyDescent="0.2">
      <c r="A22" s="14" t="s">
        <v>29</v>
      </c>
      <c r="B22" s="139">
        <v>31</v>
      </c>
      <c r="C22" s="139">
        <v>42</v>
      </c>
      <c r="D22" s="139">
        <v>44</v>
      </c>
      <c r="E22" s="43"/>
      <c r="H22" s="5"/>
      <c r="I22" s="6"/>
      <c r="J22" s="10"/>
      <c r="K22" s="10"/>
      <c r="L22" s="7"/>
      <c r="M22" s="11"/>
      <c r="N22" s="3"/>
      <c r="O22" s="2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3"/>
      <c r="O23" s="2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3"/>
      <c r="O24" s="2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1"/>
      <c r="N25" s="3"/>
      <c r="O25" s="2"/>
    </row>
    <row r="26" spans="1:15" ht="15.75" x14ac:dyDescent="0.2">
      <c r="A26" s="14" t="s">
        <v>63</v>
      </c>
      <c r="B26" s="132">
        <v>138173082</v>
      </c>
      <c r="C26" s="132">
        <v>1469419381</v>
      </c>
      <c r="D26" s="134">
        <f>SUM(B26:C26)</f>
        <v>1607592463</v>
      </c>
      <c r="E26" s="43"/>
      <c r="H26" s="5"/>
      <c r="I26" s="10"/>
      <c r="J26" s="10"/>
      <c r="K26" s="10"/>
      <c r="L26" s="10"/>
      <c r="M26" s="11"/>
      <c r="N26" s="3"/>
      <c r="O26" s="2"/>
    </row>
    <row r="27" spans="1:15" ht="16.5" thickBot="1" x14ac:dyDescent="0.25">
      <c r="A27" s="16" t="s">
        <v>64</v>
      </c>
      <c r="B27" s="133">
        <v>1182875689</v>
      </c>
      <c r="C27" s="133">
        <v>331905669</v>
      </c>
      <c r="D27" s="134">
        <f>SUM(B27:C27)</f>
        <v>1514781358</v>
      </c>
      <c r="E27" s="43"/>
      <c r="H27" s="5"/>
      <c r="I27" s="10"/>
      <c r="J27" s="10"/>
      <c r="K27" s="10"/>
      <c r="L27" s="10"/>
      <c r="M27" s="11"/>
      <c r="N27" s="3"/>
      <c r="O27" s="2"/>
    </row>
    <row r="28" spans="1:15" ht="15.75" x14ac:dyDescent="0.2">
      <c r="A28" s="15" t="s">
        <v>65</v>
      </c>
      <c r="B28" s="134">
        <f>SUM(B26:B27)</f>
        <v>1321048771</v>
      </c>
      <c r="C28" s="134">
        <f>SUM(C26:C27)</f>
        <v>1801325050</v>
      </c>
      <c r="D28" s="134">
        <f>SUM(D26:D27)</f>
        <v>3122373821</v>
      </c>
      <c r="E28" s="43"/>
      <c r="H28" s="5"/>
      <c r="I28" s="10"/>
      <c r="J28" s="10"/>
      <c r="K28" s="10"/>
      <c r="L28" s="10"/>
      <c r="M28" s="11"/>
      <c r="N28" s="3"/>
      <c r="O28" s="2"/>
    </row>
    <row r="29" spans="1:15" ht="15.75" x14ac:dyDescent="0.2">
      <c r="A29" s="6"/>
      <c r="B29" s="115"/>
      <c r="C29" s="141"/>
      <c r="D29" s="115"/>
      <c r="E29" s="43"/>
      <c r="H29" s="5"/>
      <c r="I29" s="10"/>
      <c r="J29" s="10"/>
      <c r="K29" s="10"/>
      <c r="L29" s="10"/>
      <c r="M29" s="11"/>
      <c r="N29" s="3"/>
      <c r="O29" s="2"/>
    </row>
    <row r="30" spans="1:15" ht="15.75" customHeight="1" x14ac:dyDescent="0.2">
      <c r="A30" s="14" t="s">
        <v>35</v>
      </c>
      <c r="B30" s="132">
        <v>338377080</v>
      </c>
      <c r="C30" s="132">
        <v>3759311897</v>
      </c>
      <c r="D30" s="132">
        <f>SUM(B30:C30)</f>
        <v>4097688977</v>
      </c>
      <c r="E30" s="43"/>
      <c r="F30" s="58"/>
      <c r="H30" s="67"/>
      <c r="I30" s="10"/>
      <c r="J30" s="114"/>
      <c r="K30" s="114"/>
      <c r="L30" s="114"/>
      <c r="M30" s="11"/>
      <c r="N30" s="3"/>
      <c r="O30" s="2"/>
    </row>
    <row r="31" spans="1:15" ht="16.5" thickBot="1" x14ac:dyDescent="0.25">
      <c r="A31" s="16" t="s">
        <v>33</v>
      </c>
      <c r="B31" s="133">
        <v>2912847277</v>
      </c>
      <c r="C31" s="133">
        <v>804647452</v>
      </c>
      <c r="D31" s="133">
        <f>SUM(B31:C31)</f>
        <v>3717494729</v>
      </c>
      <c r="E31" s="43"/>
      <c r="H31" s="67"/>
      <c r="I31" s="10"/>
      <c r="J31" s="114"/>
      <c r="K31" s="114"/>
      <c r="L31" s="114"/>
      <c r="M31" s="11"/>
      <c r="N31" s="3"/>
      <c r="O31" s="2"/>
    </row>
    <row r="32" spans="1:15" ht="15.75" x14ac:dyDescent="0.2">
      <c r="A32" s="15" t="s">
        <v>34</v>
      </c>
      <c r="B32" s="134">
        <f>SUM(B30:B31)</f>
        <v>3251224357</v>
      </c>
      <c r="C32" s="134">
        <f>SUM(C30:C31)</f>
        <v>4563959349</v>
      </c>
      <c r="D32" s="134">
        <f>SUM(D30:D31)</f>
        <v>7815183706</v>
      </c>
      <c r="E32" s="43"/>
      <c r="H32" s="5"/>
      <c r="I32" s="10"/>
      <c r="J32" s="114"/>
      <c r="K32" s="114"/>
      <c r="L32" s="114"/>
      <c r="M32" s="11"/>
      <c r="N32" s="3"/>
      <c r="O32" s="2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1"/>
      <c r="N33" s="3"/>
      <c r="O33" s="2"/>
    </row>
    <row r="34" spans="1:15" ht="15.75" x14ac:dyDescent="0.2">
      <c r="A34" s="6"/>
      <c r="M34" s="11"/>
      <c r="N34" s="3"/>
      <c r="O34" s="2"/>
    </row>
    <row r="35" spans="1:15" ht="15" x14ac:dyDescent="0.2">
      <c r="A35" s="47"/>
      <c r="M35" s="11"/>
      <c r="N35" s="3"/>
      <c r="O35" s="2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20"/>
      <c r="N36" s="3"/>
      <c r="O36" s="2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21" t="s">
        <v>40</v>
      </c>
      <c r="N37" s="3"/>
      <c r="O37" s="2"/>
    </row>
    <row r="38" spans="1:15" ht="15.75" x14ac:dyDescent="0.2">
      <c r="A38" s="14" t="s">
        <v>46</v>
      </c>
      <c r="B38" s="130">
        <v>9634</v>
      </c>
      <c r="C38" s="131">
        <v>0.28999999999999998</v>
      </c>
      <c r="D38" s="130">
        <v>37016</v>
      </c>
      <c r="E38" s="131">
        <v>0.31</v>
      </c>
      <c r="F38" s="130">
        <v>23742</v>
      </c>
      <c r="G38" s="142">
        <v>0.71</v>
      </c>
      <c r="H38" s="130">
        <v>83009</v>
      </c>
      <c r="I38" s="131">
        <v>0.69</v>
      </c>
      <c r="J38" s="130">
        <v>33376</v>
      </c>
      <c r="K38" s="118">
        <f>J38/J45</f>
        <v>0.91306013021830712</v>
      </c>
      <c r="L38" s="130">
        <v>125502</v>
      </c>
      <c r="M38" s="119">
        <f>L38/L45</f>
        <v>0.15608109620660579</v>
      </c>
      <c r="N38" s="3"/>
      <c r="O38" s="2"/>
    </row>
    <row r="39" spans="1:15" ht="15.75" x14ac:dyDescent="0.2">
      <c r="A39" s="14" t="s">
        <v>47</v>
      </c>
      <c r="B39" s="130">
        <v>1246</v>
      </c>
      <c r="C39" s="131">
        <v>0.55000000000000004</v>
      </c>
      <c r="D39" s="130">
        <v>64203</v>
      </c>
      <c r="E39" s="131">
        <v>0.59</v>
      </c>
      <c r="F39" s="130">
        <v>1007</v>
      </c>
      <c r="G39" s="131">
        <v>0.45</v>
      </c>
      <c r="H39" s="130">
        <v>45102</v>
      </c>
      <c r="I39" s="131">
        <v>0.41</v>
      </c>
      <c r="J39" s="130">
        <v>2253</v>
      </c>
      <c r="K39" s="118">
        <f>J39/J45</f>
        <v>6.1634841604202004E-2</v>
      </c>
      <c r="L39" s="130">
        <v>114076</v>
      </c>
      <c r="M39" s="119">
        <f>L39/L45</f>
        <v>0.14187110269848099</v>
      </c>
      <c r="N39" s="3"/>
      <c r="O39" s="2"/>
    </row>
    <row r="40" spans="1:15" ht="15.75" x14ac:dyDescent="0.2">
      <c r="A40" s="14" t="s">
        <v>48</v>
      </c>
      <c r="B40" s="130">
        <v>310</v>
      </c>
      <c r="C40" s="131">
        <v>0.72</v>
      </c>
      <c r="D40" s="130">
        <v>43124</v>
      </c>
      <c r="E40" s="131">
        <v>0.73</v>
      </c>
      <c r="F40" s="130">
        <v>121</v>
      </c>
      <c r="G40" s="131">
        <v>0.28000000000000003</v>
      </c>
      <c r="H40" s="130">
        <v>16241</v>
      </c>
      <c r="I40" s="131">
        <v>0.27</v>
      </c>
      <c r="J40" s="130">
        <v>431</v>
      </c>
      <c r="K40" s="118">
        <f>J40/J45</f>
        <v>1.1790775291349784E-2</v>
      </c>
      <c r="L40" s="130">
        <v>62670</v>
      </c>
      <c r="M40" s="119">
        <f>L40/L45</f>
        <v>7.7939812108715284E-2</v>
      </c>
      <c r="N40" s="3"/>
      <c r="O40" s="2"/>
    </row>
    <row r="41" spans="1:15" ht="15.75" x14ac:dyDescent="0.2">
      <c r="A41" s="14" t="s">
        <v>49</v>
      </c>
      <c r="B41" s="130">
        <v>131</v>
      </c>
      <c r="C41" s="131">
        <v>0.84</v>
      </c>
      <c r="D41" s="130">
        <v>32567</v>
      </c>
      <c r="E41" s="131">
        <v>0.84</v>
      </c>
      <c r="F41" s="130">
        <v>25</v>
      </c>
      <c r="G41" s="131">
        <v>0.16</v>
      </c>
      <c r="H41" s="130">
        <v>6115</v>
      </c>
      <c r="I41" s="131">
        <v>0.16</v>
      </c>
      <c r="J41" s="130">
        <v>156</v>
      </c>
      <c r="K41" s="118">
        <f>J41/J45</f>
        <v>4.2676588061498055E-3</v>
      </c>
      <c r="L41" s="130">
        <v>41816</v>
      </c>
      <c r="M41" s="119">
        <f>L41/L45</f>
        <v>5.2004646292293573E-2</v>
      </c>
      <c r="N41" s="3"/>
      <c r="O41" s="2"/>
    </row>
    <row r="42" spans="1:15" ht="15.75" x14ac:dyDescent="0.2">
      <c r="A42" s="14" t="s">
        <v>50</v>
      </c>
      <c r="B42" s="130">
        <v>92</v>
      </c>
      <c r="C42" s="131">
        <v>0.93</v>
      </c>
      <c r="D42" s="130">
        <v>32279</v>
      </c>
      <c r="E42" s="131">
        <v>0.93</v>
      </c>
      <c r="F42" s="130">
        <v>7</v>
      </c>
      <c r="G42" s="131">
        <v>7.0000000000000007E-2</v>
      </c>
      <c r="H42" s="130">
        <v>2306</v>
      </c>
      <c r="I42" s="131">
        <v>7.0000000000000007E-2</v>
      </c>
      <c r="J42" s="130">
        <v>99</v>
      </c>
      <c r="K42" s="118">
        <f>J42/J45</f>
        <v>2.7083219346719922E-3</v>
      </c>
      <c r="L42" s="130">
        <v>34714</v>
      </c>
      <c r="M42" s="119">
        <f>L42/L45</f>
        <v>4.3172213779191677E-2</v>
      </c>
      <c r="N42" s="3"/>
      <c r="O42" s="2"/>
    </row>
    <row r="43" spans="1:15" ht="15.75" x14ac:dyDescent="0.2">
      <c r="A43" s="14" t="s">
        <v>51</v>
      </c>
      <c r="B43" s="130">
        <v>50</v>
      </c>
      <c r="C43" s="131">
        <v>0.91</v>
      </c>
      <c r="D43" s="130">
        <v>22295</v>
      </c>
      <c r="E43" s="131">
        <v>0.91</v>
      </c>
      <c r="F43" s="130">
        <v>5</v>
      </c>
      <c r="G43" s="131">
        <v>0.09</v>
      </c>
      <c r="H43" s="130">
        <v>2291</v>
      </c>
      <c r="I43" s="131">
        <v>0.09</v>
      </c>
      <c r="J43" s="130">
        <v>55</v>
      </c>
      <c r="K43" s="118">
        <f>J43/J45</f>
        <v>1.5046232970399955E-3</v>
      </c>
      <c r="L43" s="130">
        <v>24922</v>
      </c>
      <c r="M43" s="119">
        <f>L43/L45</f>
        <v>3.0994351322377569E-2</v>
      </c>
      <c r="N43" s="3"/>
      <c r="O43" s="2"/>
    </row>
    <row r="44" spans="1:15" ht="15.75" x14ac:dyDescent="0.2">
      <c r="A44" s="14" t="s">
        <v>52</v>
      </c>
      <c r="B44" s="130">
        <v>168</v>
      </c>
      <c r="C44" s="131">
        <v>0.91</v>
      </c>
      <c r="D44" s="130">
        <v>358804</v>
      </c>
      <c r="E44" s="131">
        <v>0.97</v>
      </c>
      <c r="F44" s="130">
        <v>16</v>
      </c>
      <c r="G44" s="131">
        <v>0.09</v>
      </c>
      <c r="H44" s="130">
        <v>12338</v>
      </c>
      <c r="I44" s="131">
        <v>0.03</v>
      </c>
      <c r="J44" s="130">
        <v>184</v>
      </c>
      <c r="K44" s="118">
        <f>J44/J45</f>
        <v>5.0336488482792584E-3</v>
      </c>
      <c r="L44" s="130">
        <v>400382</v>
      </c>
      <c r="M44" s="119">
        <f>L44/L45</f>
        <v>0.49793677759233512</v>
      </c>
      <c r="N44" s="3"/>
      <c r="O44" s="2"/>
    </row>
    <row r="45" spans="1:15" ht="15.75" x14ac:dyDescent="0.25">
      <c r="A45" s="14" t="s">
        <v>4</v>
      </c>
      <c r="B45" s="135">
        <v>11631</v>
      </c>
      <c r="C45" s="131">
        <v>0.32</v>
      </c>
      <c r="D45" s="135">
        <v>590288</v>
      </c>
      <c r="E45" s="131">
        <v>0.78</v>
      </c>
      <c r="F45" s="135">
        <v>24923</v>
      </c>
      <c r="G45" s="131">
        <v>0.68</v>
      </c>
      <c r="H45" s="135">
        <v>167402</v>
      </c>
      <c r="I45" s="131">
        <v>0.22</v>
      </c>
      <c r="J45" s="135">
        <v>36554</v>
      </c>
      <c r="K45" s="118">
        <f>J45/J45</f>
        <v>1</v>
      </c>
      <c r="L45" s="135">
        <v>804082</v>
      </c>
      <c r="M45" s="119">
        <f>L45/L45</f>
        <v>1</v>
      </c>
      <c r="N45" s="3"/>
      <c r="O45" s="2"/>
    </row>
    <row r="46" spans="1:15" ht="15.75" x14ac:dyDescent="0.25">
      <c r="A46" s="48"/>
      <c r="B46" s="49"/>
      <c r="C46" s="50"/>
      <c r="D46" s="49"/>
      <c r="E46" s="50"/>
      <c r="F46" s="49"/>
      <c r="G46" s="50"/>
      <c r="H46" s="49"/>
      <c r="I46" s="50"/>
      <c r="J46" s="49"/>
      <c r="K46" s="49"/>
      <c r="L46" s="49"/>
      <c r="M46" s="11"/>
      <c r="N46" s="3"/>
      <c r="O46" s="2"/>
    </row>
    <row r="47" spans="1:15" ht="15.75" x14ac:dyDescent="0.25">
      <c r="B47" s="49"/>
      <c r="C47" s="50"/>
      <c r="D47" s="49"/>
      <c r="E47" s="50"/>
      <c r="F47" s="49"/>
      <c r="G47" s="50"/>
      <c r="H47" s="49"/>
      <c r="I47" s="50"/>
      <c r="J47" s="49"/>
      <c r="K47" s="49"/>
      <c r="L47" s="49"/>
      <c r="M47" s="11"/>
      <c r="N47" s="3"/>
      <c r="O47" s="2"/>
    </row>
    <row r="48" spans="1:15" ht="15.75" x14ac:dyDescent="0.25">
      <c r="A48" s="48"/>
      <c r="B48" s="49"/>
      <c r="C48" s="50"/>
      <c r="D48" s="49"/>
      <c r="E48" s="50"/>
      <c r="F48" s="49"/>
      <c r="G48" s="50"/>
      <c r="H48" s="49"/>
      <c r="I48" s="50"/>
      <c r="J48" s="49"/>
      <c r="K48" s="49"/>
      <c r="L48" s="49"/>
      <c r="M48" s="11"/>
      <c r="N48" s="3"/>
      <c r="O48" s="2"/>
    </row>
    <row r="49" spans="1:15" ht="15.75" x14ac:dyDescent="0.2">
      <c r="A49" s="35" t="s">
        <v>26</v>
      </c>
      <c r="B49" s="44"/>
      <c r="C49" s="32"/>
      <c r="D49" s="19"/>
      <c r="E49" s="18"/>
      <c r="H49" s="3"/>
      <c r="I49" s="10"/>
      <c r="J49" s="11"/>
      <c r="K49" s="11"/>
      <c r="L49" s="11"/>
      <c r="M49" s="11"/>
      <c r="N49" s="3"/>
      <c r="O49" s="2"/>
    </row>
    <row r="50" spans="1:15" ht="15.75" x14ac:dyDescent="0.2">
      <c r="A50" s="35"/>
      <c r="B50" s="32"/>
      <c r="C50" s="32"/>
      <c r="D50" s="19"/>
      <c r="E50" s="18"/>
      <c r="H50" s="3"/>
      <c r="I50" s="10"/>
      <c r="J50" s="11"/>
      <c r="K50" s="11"/>
      <c r="L50" s="11"/>
      <c r="M50" s="11"/>
      <c r="N50" s="3"/>
      <c r="O50" s="2"/>
    </row>
    <row r="51" spans="1:15" ht="15.75" x14ac:dyDescent="0.2">
      <c r="A51" s="145" t="s">
        <v>66</v>
      </c>
      <c r="B51" s="145"/>
      <c r="C51" s="6"/>
      <c r="D51" s="6"/>
      <c r="E51" s="18"/>
      <c r="H51" s="3"/>
      <c r="I51" s="10"/>
      <c r="J51" s="11"/>
      <c r="K51" s="11"/>
      <c r="L51" s="11"/>
      <c r="M51" s="11"/>
      <c r="N51" s="3"/>
      <c r="O51" s="2"/>
    </row>
    <row r="52" spans="1:15" ht="15" x14ac:dyDescent="0.2">
      <c r="A52" s="146" t="s">
        <v>36</v>
      </c>
      <c r="B52" s="146"/>
      <c r="C52" s="10"/>
      <c r="D52" s="10"/>
      <c r="E52" s="18"/>
      <c r="H52" s="3"/>
      <c r="I52" s="10"/>
      <c r="J52" s="11"/>
      <c r="K52" s="11"/>
      <c r="L52" s="11"/>
      <c r="M52" s="11"/>
      <c r="N52" s="3"/>
      <c r="O52" s="2"/>
    </row>
    <row r="53" spans="1:15" ht="16.5" thickBot="1" x14ac:dyDescent="0.25">
      <c r="A53" s="6"/>
      <c r="B53" s="32"/>
      <c r="C53" s="32"/>
      <c r="D53" s="19"/>
      <c r="E53" s="18"/>
      <c r="H53" s="3"/>
      <c r="I53" s="10"/>
      <c r="J53" s="11"/>
      <c r="K53" s="11"/>
      <c r="L53" s="11"/>
      <c r="M53" s="11"/>
      <c r="N53" s="3"/>
      <c r="O53" s="2"/>
    </row>
    <row r="54" spans="1:15" ht="15.75" thickBot="1" x14ac:dyDescent="0.25">
      <c r="A54" s="24" t="s">
        <v>9</v>
      </c>
      <c r="B54" s="22" t="s">
        <v>23</v>
      </c>
      <c r="C54" s="2"/>
      <c r="D54" s="2"/>
      <c r="E54" s="18"/>
      <c r="H54" s="3"/>
      <c r="I54" s="8"/>
      <c r="J54" s="7"/>
      <c r="K54" s="7"/>
      <c r="L54" s="7"/>
      <c r="M54" s="7"/>
      <c r="N54" s="3"/>
      <c r="O54" s="2"/>
    </row>
    <row r="55" spans="1:15" ht="15.75" x14ac:dyDescent="0.25">
      <c r="A55" s="30" t="s">
        <v>10</v>
      </c>
      <c r="B55" s="127">
        <v>0.20599999999999999</v>
      </c>
      <c r="C55" s="2"/>
      <c r="D55" s="59"/>
      <c r="E55" s="2"/>
      <c r="F55" s="21"/>
      <c r="G55" s="2"/>
      <c r="H55" s="3"/>
      <c r="I55" s="6"/>
      <c r="J55" s="11"/>
      <c r="K55" s="11"/>
      <c r="L55" s="11"/>
      <c r="M55" s="11"/>
      <c r="N55" s="3"/>
      <c r="O55" s="2"/>
    </row>
    <row r="56" spans="1:15" ht="15.75" x14ac:dyDescent="0.25">
      <c r="A56" s="26" t="s">
        <v>11</v>
      </c>
      <c r="B56" s="122">
        <v>0.38900000000000001</v>
      </c>
      <c r="C56" s="2"/>
      <c r="D56" s="59"/>
      <c r="E56" s="2"/>
      <c r="F56" s="20"/>
      <c r="G56" s="2"/>
      <c r="H56" s="2"/>
      <c r="I56" s="1"/>
      <c r="J56" s="2"/>
      <c r="K56" s="2"/>
      <c r="L56" s="2"/>
      <c r="M56" s="2"/>
      <c r="N56" s="2"/>
      <c r="O56" s="2"/>
    </row>
    <row r="57" spans="1:15" ht="15.75" x14ac:dyDescent="0.25">
      <c r="A57" s="26" t="s">
        <v>12</v>
      </c>
      <c r="B57" s="122">
        <v>0</v>
      </c>
      <c r="C57" s="2"/>
      <c r="D57" s="59"/>
      <c r="E57" s="2"/>
      <c r="F57" s="20"/>
      <c r="G57" s="2"/>
      <c r="H57" s="2"/>
      <c r="I57" s="2"/>
      <c r="J57" s="2"/>
      <c r="K57" s="2"/>
      <c r="L57" s="2"/>
      <c r="M57" s="2"/>
      <c r="N57" s="2"/>
      <c r="O57" s="2"/>
    </row>
    <row r="58" spans="1:15" ht="15.75" x14ac:dyDescent="0.25">
      <c r="A58" s="26" t="s">
        <v>13</v>
      </c>
      <c r="B58" s="122">
        <v>0.34499999999999997</v>
      </c>
      <c r="C58" s="2"/>
      <c r="D58" s="59"/>
      <c r="E58" s="2"/>
      <c r="F58" s="20"/>
      <c r="G58" s="2"/>
      <c r="H58" s="2"/>
      <c r="I58" s="2"/>
      <c r="J58" s="2"/>
      <c r="K58" s="2"/>
      <c r="L58" s="2"/>
      <c r="M58" s="2"/>
      <c r="N58" s="2"/>
      <c r="O58" s="2"/>
    </row>
    <row r="59" spans="1:15" ht="15.75" x14ac:dyDescent="0.25">
      <c r="A59" s="26" t="s">
        <v>14</v>
      </c>
      <c r="B59" s="122">
        <v>1E-3</v>
      </c>
      <c r="C59" s="2"/>
      <c r="D59" s="60"/>
      <c r="E59" s="2"/>
      <c r="F59" s="20"/>
      <c r="G59" s="2"/>
      <c r="H59" s="2"/>
      <c r="I59" s="2"/>
      <c r="J59" s="2"/>
      <c r="K59" s="2"/>
      <c r="L59" s="2"/>
      <c r="M59" s="2"/>
      <c r="N59" s="2"/>
      <c r="O59" s="2"/>
    </row>
    <row r="60" spans="1:15" ht="16.5" thickBot="1" x14ac:dyDescent="0.3">
      <c r="A60" s="31" t="s">
        <v>24</v>
      </c>
      <c r="B60" s="128">
        <v>5.8999999999999997E-2</v>
      </c>
      <c r="C60" s="2"/>
      <c r="D60" s="6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27.75" customHeight="1" x14ac:dyDescent="0.25">
      <c r="A61" s="29" t="s">
        <v>53</v>
      </c>
      <c r="B61" s="126">
        <v>3.0000000000000001E-3</v>
      </c>
      <c r="C61" s="2"/>
      <c r="D61" s="6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.75" x14ac:dyDescent="0.25">
      <c r="A62" s="26" t="s">
        <v>15</v>
      </c>
      <c r="B62" s="129" t="s">
        <v>67</v>
      </c>
      <c r="C62" s="2"/>
      <c r="D62" s="60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.75" x14ac:dyDescent="0.25">
      <c r="A63" s="26" t="s">
        <v>16</v>
      </c>
      <c r="B63" s="123">
        <v>0</v>
      </c>
      <c r="C63" s="2"/>
      <c r="D63" s="60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.75" x14ac:dyDescent="0.25">
      <c r="A64" s="26" t="s">
        <v>17</v>
      </c>
      <c r="B64" s="123">
        <v>1.2999999999999999E-2</v>
      </c>
      <c r="C64" s="2"/>
      <c r="D64" s="60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.75" x14ac:dyDescent="0.25">
      <c r="A65" s="26" t="s">
        <v>18</v>
      </c>
      <c r="B65" s="123">
        <v>5.0000000000000001E-3</v>
      </c>
      <c r="C65" s="2"/>
      <c r="D65" s="60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.75" x14ac:dyDescent="0.25">
      <c r="A66" s="26" t="s">
        <v>19</v>
      </c>
      <c r="B66" s="123">
        <v>0</v>
      </c>
      <c r="C66" s="2"/>
      <c r="D66" s="60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.75" x14ac:dyDescent="0.25">
      <c r="A67" s="26" t="s">
        <v>37</v>
      </c>
      <c r="B67" s="123">
        <v>4.0000000000000001E-3</v>
      </c>
      <c r="C67" s="2"/>
      <c r="D67" s="60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.75" x14ac:dyDescent="0.25">
      <c r="A68" s="27" t="s">
        <v>20</v>
      </c>
      <c r="B68" s="123">
        <v>2E-3</v>
      </c>
      <c r="C68" s="2"/>
      <c r="D68" s="60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 thickBot="1" x14ac:dyDescent="0.3">
      <c r="A69" s="28" t="s">
        <v>21</v>
      </c>
      <c r="B69" s="124">
        <v>3.1E-2</v>
      </c>
      <c r="C69" s="2"/>
      <c r="D69" s="6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 thickBot="1" x14ac:dyDescent="0.3">
      <c r="A70" s="25" t="s">
        <v>22</v>
      </c>
      <c r="B70" s="125">
        <v>1</v>
      </c>
      <c r="C70" s="2"/>
      <c r="D70" s="6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x14ac:dyDescent="0.2">
      <c r="A71" s="42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.75" x14ac:dyDescent="0.2">
      <c r="A72" s="35"/>
      <c r="B72" s="59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.75" x14ac:dyDescent="0.2">
      <c r="A73" s="3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" x14ac:dyDescent="0.2">
      <c r="F75">
        <v>0</v>
      </c>
      <c r="M75" s="2"/>
      <c r="N75" s="2"/>
      <c r="O75" s="2"/>
    </row>
    <row r="76" spans="1:15" ht="15" x14ac:dyDescent="0.2">
      <c r="M76" s="2"/>
      <c r="N76" s="2"/>
      <c r="O76" s="2"/>
    </row>
    <row r="77" spans="1:15" ht="15" x14ac:dyDescent="0.2">
      <c r="M77" s="2"/>
      <c r="N77" s="2"/>
      <c r="O77" s="2"/>
    </row>
    <row r="78" spans="1:15" ht="15" x14ac:dyDescent="0.2">
      <c r="M78" s="2"/>
      <c r="N78" s="2"/>
      <c r="O78" s="2"/>
    </row>
    <row r="79" spans="1:15" ht="15" x14ac:dyDescent="0.2">
      <c r="M79" s="2"/>
      <c r="N79" s="2"/>
      <c r="O79" s="2"/>
    </row>
    <row r="80" spans="1:15" ht="15" x14ac:dyDescent="0.2">
      <c r="M80" s="2"/>
      <c r="N80" s="2"/>
      <c r="O80" s="2"/>
    </row>
    <row r="81" spans="1:15" ht="15" x14ac:dyDescent="0.2">
      <c r="M81" s="2"/>
      <c r="N81" s="2"/>
      <c r="O81" s="2"/>
    </row>
    <row r="82" spans="1:15" ht="15" x14ac:dyDescent="0.2">
      <c r="M82" s="2"/>
      <c r="N82" s="2"/>
      <c r="O82" s="2"/>
    </row>
    <row r="83" spans="1:15" ht="15" x14ac:dyDescent="0.2">
      <c r="M83" s="2"/>
      <c r="N83" s="2"/>
      <c r="O83" s="2"/>
    </row>
    <row r="84" spans="1:15" ht="15" x14ac:dyDescent="0.2">
      <c r="M84" s="2"/>
      <c r="N84" s="2"/>
      <c r="O84" s="2"/>
    </row>
    <row r="85" spans="1:15" ht="15" x14ac:dyDescent="0.2">
      <c r="M85" s="2"/>
      <c r="N85" s="2"/>
      <c r="O85" s="2"/>
    </row>
    <row r="86" spans="1:15" ht="15" x14ac:dyDescent="0.2">
      <c r="M86" s="2"/>
      <c r="N86" s="2"/>
      <c r="O86" s="2"/>
    </row>
    <row r="87" spans="1:15" ht="15" x14ac:dyDescent="0.2">
      <c r="M87" s="2"/>
      <c r="N87" s="2"/>
      <c r="O87" s="2"/>
    </row>
    <row r="88" spans="1:15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 x14ac:dyDescent="0.2">
      <c r="F104" s="2"/>
    </row>
    <row r="105" spans="1:15" ht="15" x14ac:dyDescent="0.2">
      <c r="F105" s="2"/>
    </row>
  </sheetData>
  <mergeCells count="6">
    <mergeCell ref="A51:B51"/>
    <mergeCell ref="A52:B52"/>
    <mergeCell ref="A1:D1"/>
    <mergeCell ref="A2:D2"/>
    <mergeCell ref="A5:D5"/>
    <mergeCell ref="A4:D4"/>
  </mergeCells>
  <phoneticPr fontId="7" type="noConversion"/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6"/>
  <sheetViews>
    <sheetView workbookViewId="0">
      <selection activeCell="A4" sqref="A4:D4"/>
    </sheetView>
  </sheetViews>
  <sheetFormatPr defaultColWidth="9.140625" defaultRowHeight="12.75" x14ac:dyDescent="0.2"/>
  <cols>
    <col min="1" max="1" width="72.7109375" style="73" customWidth="1"/>
    <col min="2" max="2" width="20.85546875" style="73" customWidth="1"/>
    <col min="3" max="3" width="20.5703125" style="73" customWidth="1"/>
    <col min="4" max="4" width="19.42578125" style="73" customWidth="1"/>
    <col min="5" max="5" width="3.140625" style="73" customWidth="1"/>
    <col min="6" max="6" width="10.85546875" style="73" customWidth="1"/>
    <col min="7" max="7" width="12.140625" style="73" customWidth="1"/>
    <col min="8" max="16384" width="9.140625" style="73"/>
  </cols>
  <sheetData>
    <row r="1" spans="1:14" ht="15.75" x14ac:dyDescent="0.25">
      <c r="A1" s="147" t="s">
        <v>55</v>
      </c>
      <c r="B1" s="147"/>
      <c r="C1" s="147"/>
      <c r="D1" s="147"/>
    </row>
    <row r="2" spans="1:14" ht="15.75" x14ac:dyDescent="0.25">
      <c r="A2" s="147" t="s">
        <v>28</v>
      </c>
      <c r="B2" s="147"/>
      <c r="C2" s="147"/>
      <c r="D2" s="147"/>
    </row>
    <row r="3" spans="1:14" ht="5.25" customHeight="1" x14ac:dyDescent="0.2"/>
    <row r="4" spans="1:14" ht="18" customHeight="1" x14ac:dyDescent="0.25">
      <c r="A4" s="144" t="s">
        <v>69</v>
      </c>
      <c r="B4" s="144"/>
      <c r="C4" s="144"/>
      <c r="D4" s="144"/>
      <c r="E4" s="74"/>
      <c r="H4" s="75"/>
      <c r="I4" s="75"/>
    </row>
    <row r="5" spans="1:14" ht="9" customHeight="1" x14ac:dyDescent="0.25">
      <c r="A5" s="148"/>
      <c r="B5" s="148"/>
      <c r="C5" s="148"/>
      <c r="D5" s="148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2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75" x14ac:dyDescent="0.2">
      <c r="A7" s="83" t="s">
        <v>0</v>
      </c>
      <c r="B7" s="84">
        <f>'Current Month '!B7-'Previous Month '!B7</f>
        <v>37</v>
      </c>
      <c r="C7" s="84">
        <f>'Current Month '!C7-'Previous Month '!C7</f>
        <v>11</v>
      </c>
      <c r="D7" s="84">
        <f>'Current Month '!D7-'Previous Month '!D7</f>
        <v>48</v>
      </c>
      <c r="E7" s="76"/>
      <c r="H7" s="77"/>
      <c r="I7" s="85"/>
      <c r="J7" s="86"/>
      <c r="K7" s="86"/>
      <c r="L7" s="86"/>
      <c r="M7" s="77"/>
      <c r="N7" s="78"/>
    </row>
    <row r="8" spans="1:14" ht="16.5" thickBot="1" x14ac:dyDescent="0.25">
      <c r="A8" s="87" t="s">
        <v>6</v>
      </c>
      <c r="B8" s="84">
        <f>'Current Month '!B8-'Previous Month '!B8</f>
        <v>249</v>
      </c>
      <c r="C8" s="84">
        <f>'Current Month '!C8-'Previous Month '!C8</f>
        <v>48</v>
      </c>
      <c r="D8" s="84">
        <f>'Current Month '!D8-'Previous Month '!D8</f>
        <v>297</v>
      </c>
      <c r="E8" s="76"/>
      <c r="H8" s="77"/>
      <c r="I8" s="88"/>
      <c r="J8" s="89"/>
      <c r="K8" s="89"/>
      <c r="L8" s="89"/>
      <c r="M8" s="77"/>
      <c r="N8" s="78"/>
    </row>
    <row r="9" spans="1:14" ht="15.75" x14ac:dyDescent="0.2">
      <c r="A9" s="90" t="s">
        <v>5</v>
      </c>
      <c r="B9" s="84">
        <f>'Current Month '!B9-'Previous Month '!B9</f>
        <v>286</v>
      </c>
      <c r="C9" s="84">
        <f>'Current Month '!C9-'Previous Month '!C9</f>
        <v>59</v>
      </c>
      <c r="D9" s="84">
        <f>'Current Month '!D9-'Previous Month '!D9</f>
        <v>345</v>
      </c>
      <c r="E9" s="76"/>
      <c r="H9" s="77"/>
      <c r="I9" s="91"/>
      <c r="J9" s="91"/>
      <c r="K9" s="91"/>
      <c r="L9" s="91"/>
      <c r="M9" s="77"/>
      <c r="N9" s="78"/>
    </row>
    <row r="10" spans="1:14" ht="15.75" x14ac:dyDescent="0.2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 x14ac:dyDescent="0.2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 x14ac:dyDescent="0.2">
      <c r="A12" s="83" t="s">
        <v>30</v>
      </c>
      <c r="B12" s="84">
        <f>'Current Month '!B12-'Previous Month '!B12</f>
        <v>6910932</v>
      </c>
      <c r="C12" s="84">
        <f>'Current Month '!C12-'Previous Month '!C12</f>
        <v>64590625</v>
      </c>
      <c r="D12" s="84">
        <f>'Current Month '!D12-'Previous Month '!D12</f>
        <v>71501557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 x14ac:dyDescent="0.25">
      <c r="A13" s="87" t="s">
        <v>31</v>
      </c>
      <c r="B13" s="84">
        <f>'Current Month '!B13-'Previous Month '!B13</f>
        <v>66771042</v>
      </c>
      <c r="C13" s="84">
        <f>'Current Month '!C13-'Previous Month '!C13</f>
        <v>9477121</v>
      </c>
      <c r="D13" s="84">
        <f>'Current Month '!D13-'Previous Month '!D13</f>
        <v>76248163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 x14ac:dyDescent="0.2">
      <c r="A14" s="90" t="s">
        <v>32</v>
      </c>
      <c r="B14" s="84">
        <f>'Current Month '!B14-'Previous Month '!B14</f>
        <v>73681974</v>
      </c>
      <c r="C14" s="84">
        <f>'Current Month '!C14-'Previous Month '!C14</f>
        <v>74067746</v>
      </c>
      <c r="D14" s="84">
        <f>'Current Month '!D14-'Previous Month '!D14</f>
        <v>147749720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">
      <c r="B15" s="93"/>
      <c r="C15" s="93"/>
      <c r="D15" s="93"/>
    </row>
    <row r="16" spans="1:14" ht="15.75" x14ac:dyDescent="0.2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 x14ac:dyDescent="0.2">
      <c r="A17" s="83" t="s">
        <v>1</v>
      </c>
      <c r="B17" s="84">
        <f>'Current Month '!B17-'Previous Month '!B17</f>
        <v>-3.0000000000001137E-2</v>
      </c>
      <c r="C17" s="84">
        <f>'Current Month '!C17-'Previous Month '!C17</f>
        <v>0.45699999999999363</v>
      </c>
      <c r="D17" s="84">
        <f>'Current Month '!D17-'Previous Month '!D17</f>
        <v>0.42700000000002092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 x14ac:dyDescent="0.25">
      <c r="A18" s="87" t="s">
        <v>8</v>
      </c>
      <c r="B18" s="84">
        <f>'Current Month '!B18-'Previous Month '!B18</f>
        <v>0.61800000000005184</v>
      </c>
      <c r="C18" s="84">
        <f>'Current Month '!C18-'Previous Month '!C18</f>
        <v>0.15999999999999659</v>
      </c>
      <c r="D18" s="84">
        <f>'Current Month '!D18-'Previous Month '!D18</f>
        <v>0.7780000000001337</v>
      </c>
      <c r="E18" s="76"/>
      <c r="H18" s="77"/>
      <c r="I18" s="85"/>
      <c r="J18" s="91"/>
      <c r="K18" s="91"/>
      <c r="L18" s="91"/>
      <c r="M18" s="77"/>
      <c r="N18" s="78"/>
    </row>
    <row r="19" spans="1:14" ht="15.75" x14ac:dyDescent="0.2">
      <c r="A19" s="90" t="s">
        <v>7</v>
      </c>
      <c r="B19" s="84">
        <f>'Current Month '!B19-'Previous Month '!B19</f>
        <v>0.58800000000007913</v>
      </c>
      <c r="C19" s="84">
        <f>'Current Month '!C19-'Previous Month '!C19</f>
        <v>0.61700000000007549</v>
      </c>
      <c r="D19" s="84">
        <f>'Current Month '!D19-'Previous Month '!D19</f>
        <v>1.2049999999999272</v>
      </c>
      <c r="E19" s="76"/>
      <c r="H19" s="77"/>
      <c r="I19" s="85"/>
      <c r="J19" s="86"/>
      <c r="K19" s="86"/>
      <c r="L19" s="86"/>
      <c r="M19" s="77"/>
      <c r="N19" s="78"/>
    </row>
    <row r="20" spans="1:14" ht="15.75" x14ac:dyDescent="0.2">
      <c r="A20" s="85"/>
      <c r="B20" s="95"/>
      <c r="C20" s="95"/>
      <c r="D20" s="95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2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 x14ac:dyDescent="0.2">
      <c r="A22" s="83" t="s">
        <v>29</v>
      </c>
      <c r="B22" s="84">
        <f>'Current Month '!B22-'Previous Month '!B22</f>
        <v>0</v>
      </c>
      <c r="C22" s="84">
        <f>'Current Month '!C22-'Previous Month '!C22</f>
        <v>0</v>
      </c>
      <c r="D22" s="84">
        <f>'Current Month '!D22-'Previous Month '!D22</f>
        <v>0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 x14ac:dyDescent="0.25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 x14ac:dyDescent="0.2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 x14ac:dyDescent="0.2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75" x14ac:dyDescent="0.2">
      <c r="A26" s="83" t="s">
        <v>60</v>
      </c>
      <c r="B26" s="84">
        <f>'Current Month '!B26-'Previous Month '!B26</f>
        <v>26788522</v>
      </c>
      <c r="C26" s="84">
        <f>'Current Month '!C26-'Previous Month '!C26</f>
        <v>351837352</v>
      </c>
      <c r="D26" s="84">
        <f>'Current Month '!D26-'Previous Month '!D26</f>
        <v>378625874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 x14ac:dyDescent="0.25">
      <c r="A27" s="87" t="s">
        <v>61</v>
      </c>
      <c r="B27" s="84">
        <f>'Current Month '!B27-'Previous Month '!B27</f>
        <v>231016948</v>
      </c>
      <c r="C27" s="84">
        <f>'Current Month '!C27-'Previous Month '!C27</f>
        <v>69762981</v>
      </c>
      <c r="D27" s="84">
        <f>'Current Month '!D27-'Previous Month '!D27</f>
        <v>300779929</v>
      </c>
      <c r="E27" s="76"/>
      <c r="H27" s="77"/>
      <c r="I27" s="91"/>
      <c r="J27" s="91"/>
      <c r="K27" s="91"/>
      <c r="L27" s="91"/>
      <c r="M27" s="77"/>
      <c r="N27" s="78"/>
    </row>
    <row r="28" spans="1:14" ht="15.75" x14ac:dyDescent="0.2">
      <c r="A28" s="90" t="s">
        <v>62</v>
      </c>
      <c r="B28" s="84">
        <f>'Current Month '!B28-'Previous Month '!B28</f>
        <v>257805470</v>
      </c>
      <c r="C28" s="84">
        <f>'Current Month '!C28-'Previous Month '!C28</f>
        <v>421600333</v>
      </c>
      <c r="D28" s="84">
        <f>'Current Month '!D28-'Previous Month '!D28</f>
        <v>679405803</v>
      </c>
      <c r="E28" s="76"/>
      <c r="H28" s="77"/>
      <c r="I28" s="91"/>
      <c r="J28" s="91"/>
      <c r="K28" s="91"/>
      <c r="L28" s="91"/>
      <c r="M28" s="77"/>
      <c r="N28" s="78"/>
    </row>
    <row r="29" spans="1:14" ht="15.75" x14ac:dyDescent="0.2">
      <c r="A29" s="85"/>
      <c r="B29" s="92"/>
      <c r="C29" s="104"/>
      <c r="D29" s="92"/>
      <c r="E29" s="76"/>
      <c r="H29" s="77"/>
      <c r="I29" s="91"/>
      <c r="J29" s="91"/>
      <c r="K29" s="91"/>
      <c r="L29" s="91"/>
      <c r="M29" s="77"/>
      <c r="N29" s="78"/>
    </row>
    <row r="30" spans="1:14" ht="15.75" x14ac:dyDescent="0.2">
      <c r="A30" s="83" t="s">
        <v>35</v>
      </c>
      <c r="B30" s="84">
        <f>'Current Month '!B30-'Previous Month '!B30</f>
        <v>585793</v>
      </c>
      <c r="C30" s="84">
        <f>'Current Month '!C30-'Previous Month '!C30</f>
        <v>52944940</v>
      </c>
      <c r="D30" s="84">
        <f>'Current Month '!D30-'Previous Month '!D30</f>
        <v>53530733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 x14ac:dyDescent="0.25">
      <c r="A31" s="87" t="s">
        <v>33</v>
      </c>
      <c r="B31" s="84">
        <f>'Current Month '!B31-'Previous Month '!B31</f>
        <v>10327956</v>
      </c>
      <c r="C31" s="84">
        <f>'Current Month '!C31-'Previous Month '!C31</f>
        <v>7850895</v>
      </c>
      <c r="D31" s="84">
        <f>'Current Month '!D31-'Previous Month '!D31</f>
        <v>18178851</v>
      </c>
      <c r="E31" s="76"/>
      <c r="H31" s="77"/>
      <c r="I31" s="91"/>
      <c r="J31" s="91"/>
      <c r="K31" s="91"/>
      <c r="L31" s="91"/>
      <c r="M31" s="77"/>
      <c r="N31" s="78"/>
    </row>
    <row r="32" spans="1:14" ht="15.75" x14ac:dyDescent="0.2">
      <c r="A32" s="90" t="s">
        <v>34</v>
      </c>
      <c r="B32" s="84">
        <f>'Current Month '!B32-'Previous Month '!B32</f>
        <v>10913749</v>
      </c>
      <c r="C32" s="84">
        <f>'Current Month '!C32-'Previous Month '!C32</f>
        <v>60795835</v>
      </c>
      <c r="D32" s="84">
        <f>'Current Month '!D32-'Previous Month '!D32</f>
        <v>71709584</v>
      </c>
      <c r="E32" s="76"/>
      <c r="H32" s="77"/>
      <c r="I32" s="91"/>
      <c r="J32" s="91"/>
      <c r="K32" s="91"/>
      <c r="L32" s="91"/>
      <c r="M32" s="77"/>
      <c r="N32" s="78"/>
    </row>
    <row r="33" spans="1:14" ht="15.75" x14ac:dyDescent="0.2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75" x14ac:dyDescent="0.2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 x14ac:dyDescent="0.2">
      <c r="F35" s="78"/>
    </row>
    <row r="36" spans="1:14" ht="15" x14ac:dyDescent="0.2">
      <c r="F36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0"/>
  <sheetViews>
    <sheetView workbookViewId="0">
      <selection activeCell="A4" sqref="A4:D4"/>
    </sheetView>
  </sheetViews>
  <sheetFormatPr defaultColWidth="9.140625" defaultRowHeight="12.75" x14ac:dyDescent="0.2"/>
  <cols>
    <col min="1" max="1" width="82.140625" style="73" customWidth="1"/>
    <col min="2" max="2" width="20.85546875" style="73" customWidth="1"/>
    <col min="3" max="3" width="20.5703125" style="73" customWidth="1"/>
    <col min="4" max="4" width="19.42578125" style="73" customWidth="1"/>
    <col min="5" max="5" width="3.140625" style="73" customWidth="1"/>
    <col min="6" max="6" width="10.85546875" style="73" customWidth="1"/>
    <col min="7" max="7" width="12.140625" style="73" customWidth="1"/>
    <col min="8" max="16384" width="9.140625" style="73"/>
  </cols>
  <sheetData>
    <row r="1" spans="1:14" ht="15.75" x14ac:dyDescent="0.25">
      <c r="A1" s="147" t="s">
        <v>55</v>
      </c>
      <c r="B1" s="147"/>
      <c r="C1" s="147"/>
      <c r="D1" s="147"/>
    </row>
    <row r="2" spans="1:14" ht="15.75" x14ac:dyDescent="0.25">
      <c r="A2" s="147" t="s">
        <v>28</v>
      </c>
      <c r="B2" s="147"/>
      <c r="C2" s="147"/>
      <c r="D2" s="147"/>
    </row>
    <row r="3" spans="1:14" ht="5.25" customHeight="1" x14ac:dyDescent="0.2"/>
    <row r="4" spans="1:14" ht="18" customHeight="1" x14ac:dyDescent="0.25">
      <c r="A4" s="144" t="s">
        <v>69</v>
      </c>
      <c r="B4" s="144"/>
      <c r="C4" s="144"/>
      <c r="D4" s="144"/>
      <c r="E4" s="74"/>
      <c r="H4" s="75"/>
      <c r="I4" s="75"/>
    </row>
    <row r="5" spans="1:14" ht="9" customHeight="1" x14ac:dyDescent="0.25">
      <c r="A5" s="148"/>
      <c r="B5" s="148"/>
      <c r="C5" s="148"/>
      <c r="D5" s="148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2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75" x14ac:dyDescent="0.2">
      <c r="A7" s="83" t="s">
        <v>0</v>
      </c>
      <c r="B7" s="108">
        <f>Difference!B7/'Previous Month '!B7</f>
        <v>1.177031970733259E-3</v>
      </c>
      <c r="C7" s="108">
        <f>Difference!C7/'Previous Month '!C7</f>
        <v>9.2795680782858112E-4</v>
      </c>
      <c r="D7" s="108">
        <f>Difference!D7/'Previous Month '!D7</f>
        <v>1.1088267227240176E-3</v>
      </c>
      <c r="E7" s="76"/>
      <c r="H7" s="77"/>
      <c r="I7" s="85"/>
      <c r="J7" s="86"/>
      <c r="K7" s="86"/>
      <c r="L7" s="86"/>
      <c r="M7" s="77"/>
      <c r="N7" s="78"/>
    </row>
    <row r="8" spans="1:14" ht="16.5" thickBot="1" x14ac:dyDescent="0.25">
      <c r="A8" s="87" t="s">
        <v>6</v>
      </c>
      <c r="B8" s="108">
        <f>Difference!B8/'Previous Month '!B8</f>
        <v>9.5243923896662255E-4</v>
      </c>
      <c r="C8" s="108">
        <f>Difference!C8/'Previous Month '!C8</f>
        <v>1.9393939393939393E-3</v>
      </c>
      <c r="D8" s="108">
        <f>Difference!D8/'Previous Month '!D8</f>
        <v>1.0377938668828445E-3</v>
      </c>
      <c r="E8" s="76"/>
      <c r="H8" s="77"/>
      <c r="I8" s="88"/>
      <c r="J8" s="89"/>
      <c r="K8" s="89"/>
      <c r="L8" s="89"/>
      <c r="M8" s="77"/>
      <c r="N8" s="78"/>
    </row>
    <row r="9" spans="1:14" ht="15.75" x14ac:dyDescent="0.2">
      <c r="A9" s="90" t="s">
        <v>5</v>
      </c>
      <c r="B9" s="108">
        <f>Difference!B9/'Previous Month '!B9</f>
        <v>9.7654582765673394E-4</v>
      </c>
      <c r="C9" s="108">
        <f>Difference!C9/'Previous Month '!C9</f>
        <v>1.6118456999235056E-3</v>
      </c>
      <c r="D9" s="108">
        <f>Difference!D9/'Previous Month '!D9</f>
        <v>1.047126775183399E-3</v>
      </c>
      <c r="E9" s="76"/>
      <c r="F9" s="73" t="s">
        <v>59</v>
      </c>
      <c r="H9" s="77"/>
      <c r="I9" s="91"/>
      <c r="J9" s="91"/>
      <c r="K9" s="91"/>
      <c r="L9" s="91"/>
      <c r="M9" s="77"/>
      <c r="N9" s="78"/>
    </row>
    <row r="10" spans="1:14" ht="15.75" x14ac:dyDescent="0.2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 x14ac:dyDescent="0.2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 x14ac:dyDescent="0.2">
      <c r="A12" s="83" t="s">
        <v>30</v>
      </c>
      <c r="B12" s="108">
        <f>Difference!B12/'Previous Month '!B12</f>
        <v>0.3476745420345223</v>
      </c>
      <c r="C12" s="108">
        <f>Difference!C12/'Previous Month '!C12</f>
        <v>0.22486113479719474</v>
      </c>
      <c r="D12" s="108">
        <f>Difference!D12/'Previous Month '!D12</f>
        <v>0.23280982013547302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 x14ac:dyDescent="0.25">
      <c r="A13" s="87" t="s">
        <v>31</v>
      </c>
      <c r="B13" s="108">
        <f>Difference!B13/'Previous Month '!B13</f>
        <v>0.40653093660672429</v>
      </c>
      <c r="C13" s="108">
        <f>Difference!C13/'Previous Month '!C13</f>
        <v>0.15720304894049783</v>
      </c>
      <c r="D13" s="108">
        <f>Difference!D13/'Previous Month '!D13</f>
        <v>0.33958741944781212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 x14ac:dyDescent="0.2">
      <c r="A14" s="90" t="s">
        <v>32</v>
      </c>
      <c r="B14" s="108">
        <f>Difference!B14/'Previous Month '!B14</f>
        <v>0.40017692255854193</v>
      </c>
      <c r="C14" s="108">
        <f>Difference!C14/'Previous Month '!C14</f>
        <v>0.21312460693074517</v>
      </c>
      <c r="D14" s="108">
        <f>Difference!D14/'Previous Month '!D14</f>
        <v>0.27790469200744572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">
      <c r="B15" s="93"/>
      <c r="C15" s="93"/>
      <c r="D15" s="93"/>
    </row>
    <row r="16" spans="1:14" ht="15.75" x14ac:dyDescent="0.2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 x14ac:dyDescent="0.2">
      <c r="A17" s="83" t="s">
        <v>1</v>
      </c>
      <c r="B17" s="108">
        <f>Difference!B17/'Previous Month '!B17</f>
        <v>-3.2842879663690159E-4</v>
      </c>
      <c r="C17" s="108">
        <f>Difference!C17/'Previous Month '!C17</f>
        <v>7.7419442275080189E-4</v>
      </c>
      <c r="D17" s="108">
        <f>Difference!D17/'Previous Month '!D17</f>
        <v>6.2643496886166487E-4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 x14ac:dyDescent="0.25">
      <c r="A18" s="87" t="s">
        <v>8</v>
      </c>
      <c r="B18" s="108">
        <f>Difference!B18/'Previous Month '!B18</f>
        <v>7.648467521860036E-4</v>
      </c>
      <c r="C18" s="108">
        <f>Difference!C18/'Previous Month '!C18</f>
        <v>9.5560041568616043E-4</v>
      </c>
      <c r="D18" s="108">
        <f>Difference!D18/'Previous Month '!D18</f>
        <v>7.9758959811954795E-4</v>
      </c>
      <c r="E18" s="76"/>
      <c r="H18" s="77"/>
      <c r="I18" s="85"/>
      <c r="J18" s="91"/>
      <c r="K18" s="91"/>
      <c r="L18" s="91"/>
      <c r="M18" s="77"/>
      <c r="N18" s="78"/>
    </row>
    <row r="19" spans="1:14" ht="15.75" x14ac:dyDescent="0.2">
      <c r="A19" s="90" t="s">
        <v>7</v>
      </c>
      <c r="B19" s="108">
        <f>Difference!B19/'Previous Month '!B19</f>
        <v>6.5380625318989531E-4</v>
      </c>
      <c r="C19" s="108">
        <f>Difference!C19/'Previous Month '!C19</f>
        <v>8.1427958692147605E-4</v>
      </c>
      <c r="D19" s="108">
        <f>Difference!D19/'Previous Month '!D19</f>
        <v>7.2718538822039765E-4</v>
      </c>
      <c r="E19" s="76"/>
      <c r="H19" s="77"/>
      <c r="I19" s="85"/>
      <c r="J19" s="86"/>
      <c r="K19" s="86"/>
      <c r="L19" s="86"/>
      <c r="M19" s="77"/>
      <c r="N19" s="78"/>
    </row>
    <row r="20" spans="1:14" ht="15.75" x14ac:dyDescent="0.2">
      <c r="A20" s="85"/>
      <c r="B20" s="109"/>
      <c r="C20" s="109"/>
      <c r="D20" s="109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2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 x14ac:dyDescent="0.2">
      <c r="A22" s="83" t="s">
        <v>29</v>
      </c>
      <c r="B22" s="108">
        <f>Difference!B22/'Previous Month '!B22</f>
        <v>0</v>
      </c>
      <c r="C22" s="108">
        <f>Difference!C22/'Previous Month '!C22</f>
        <v>0</v>
      </c>
      <c r="D22" s="108">
        <f>Difference!D22/'Previous Month '!D22</f>
        <v>0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 x14ac:dyDescent="0.25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 x14ac:dyDescent="0.2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 x14ac:dyDescent="0.2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75" x14ac:dyDescent="0.2">
      <c r="A26" s="83" t="s">
        <v>60</v>
      </c>
      <c r="B26" s="108">
        <f>Difference!B26/'Previous Month '!B26</f>
        <v>0.19387656128275405</v>
      </c>
      <c r="C26" s="108">
        <f>Difference!C26/'Previous Month '!C26</f>
        <v>0.23943971105142242</v>
      </c>
      <c r="D26" s="108">
        <f>Difference!D26/'Previous Month '!D26</f>
        <v>0.23552354387966548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 x14ac:dyDescent="0.25">
      <c r="A27" s="87" t="s">
        <v>61</v>
      </c>
      <c r="B27" s="108">
        <f>Difference!B27/'Previous Month '!B27</f>
        <v>0.19530112094475552</v>
      </c>
      <c r="C27" s="108">
        <f>Difference!C27/'Previous Month '!C27</f>
        <v>0.21018918179430071</v>
      </c>
      <c r="D27" s="108">
        <f>Difference!D27/'Previous Month '!D27</f>
        <v>0.19856326288377785</v>
      </c>
      <c r="E27" s="76"/>
      <c r="H27" s="77"/>
      <c r="I27" s="91"/>
      <c r="J27" s="91"/>
      <c r="K27" s="91"/>
      <c r="L27" s="91"/>
      <c r="M27" s="77"/>
      <c r="N27" s="78"/>
    </row>
    <row r="28" spans="1:14" ht="15.75" x14ac:dyDescent="0.2">
      <c r="A28" s="90" t="s">
        <v>62</v>
      </c>
      <c r="B28" s="108">
        <f>Difference!B28/'Previous Month '!B28</f>
        <v>0.19515212129893425</v>
      </c>
      <c r="C28" s="108">
        <f>Difference!C28/'Previous Month '!C28</f>
        <v>0.234050113831482</v>
      </c>
      <c r="D28" s="108">
        <f>Difference!D28/'Previous Month '!D28</f>
        <v>0.21759271693560617</v>
      </c>
      <c r="E28" s="76"/>
      <c r="H28" s="77"/>
      <c r="I28" s="91"/>
      <c r="J28" s="91"/>
      <c r="K28" s="91"/>
      <c r="L28" s="91"/>
      <c r="M28" s="77"/>
      <c r="N28" s="78"/>
    </row>
    <row r="29" spans="1:14" ht="15.75" x14ac:dyDescent="0.2">
      <c r="A29" s="85"/>
      <c r="B29" s="108"/>
      <c r="C29" s="108"/>
      <c r="D29" s="108"/>
      <c r="E29" s="76"/>
      <c r="H29" s="77"/>
      <c r="I29" s="91"/>
      <c r="J29" s="91"/>
      <c r="K29" s="91"/>
      <c r="L29" s="91"/>
      <c r="M29" s="77"/>
      <c r="N29" s="78"/>
    </row>
    <row r="30" spans="1:14" ht="15.75" x14ac:dyDescent="0.2">
      <c r="A30" s="83" t="s">
        <v>35</v>
      </c>
      <c r="B30" s="108">
        <f>Difference!B30/'Previous Month '!B30</f>
        <v>1.731184038824379E-3</v>
      </c>
      <c r="C30" s="108">
        <f>Difference!C30/'Previous Month '!C30</f>
        <v>1.4083678463138703E-2</v>
      </c>
      <c r="D30" s="108">
        <f>Difference!D30/'Previous Month '!D30</f>
        <v>1.306363984686581E-2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 x14ac:dyDescent="0.25">
      <c r="A31" s="87" t="s">
        <v>33</v>
      </c>
      <c r="B31" s="108">
        <f>Difference!B31/'Previous Month '!B31</f>
        <v>3.5456565407840294E-3</v>
      </c>
      <c r="C31" s="108">
        <f>Difference!C31/'Previous Month '!C31</f>
        <v>9.7569376258958198E-3</v>
      </c>
      <c r="D31" s="108">
        <f>Difference!D31/'Previous Month '!D31</f>
        <v>4.8900811770323828E-3</v>
      </c>
      <c r="E31" s="76"/>
      <c r="H31" s="77"/>
      <c r="I31" s="91"/>
      <c r="J31" s="91"/>
      <c r="K31" s="91"/>
      <c r="L31" s="91"/>
      <c r="M31" s="77"/>
      <c r="N31" s="78"/>
    </row>
    <row r="32" spans="1:14" ht="15.75" x14ac:dyDescent="0.2">
      <c r="A32" s="90" t="s">
        <v>34</v>
      </c>
      <c r="B32" s="108">
        <f>Difference!B32/'Previous Month '!B32</f>
        <v>3.356812019601882E-3</v>
      </c>
      <c r="C32" s="108">
        <f>Difference!C32/'Previous Month '!C32</f>
        <v>1.3320853748033679E-2</v>
      </c>
      <c r="D32" s="108">
        <f>Difference!D32/'Previous Month '!D32</f>
        <v>9.175674775878391E-3</v>
      </c>
      <c r="E32" s="76"/>
      <c r="H32" s="77"/>
      <c r="I32" s="91"/>
      <c r="J32" s="91"/>
      <c r="K32" s="91"/>
      <c r="L32" s="91"/>
      <c r="M32" s="77"/>
      <c r="N32" s="78"/>
    </row>
    <row r="33" spans="1:14" ht="15.75" x14ac:dyDescent="0.2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75" x14ac:dyDescent="0.2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 x14ac:dyDescent="0.2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</row>
    <row r="36" spans="1:14" ht="15" x14ac:dyDescent="0.2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</row>
    <row r="37" spans="1:14" ht="15" x14ac:dyDescent="0.2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</row>
    <row r="38" spans="1:14" ht="15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</row>
    <row r="39" spans="1:14" ht="15" x14ac:dyDescent="0.2">
      <c r="F39" s="78"/>
    </row>
    <row r="40" spans="1:14" ht="15" x14ac:dyDescent="0.2">
      <c r="F40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5"/>
  <sheetViews>
    <sheetView tabSelected="1" workbookViewId="0">
      <selection activeCell="H24" sqref="H24"/>
    </sheetView>
  </sheetViews>
  <sheetFormatPr defaultRowHeight="12.75" x14ac:dyDescent="0.2"/>
  <cols>
    <col min="1" max="1" width="70.28515625" customWidth="1"/>
    <col min="2" max="2" width="20.7109375" bestFit="1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6" bestFit="1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4.85546875" bestFit="1" customWidth="1"/>
  </cols>
  <sheetData>
    <row r="1" spans="1:15" ht="15.75" x14ac:dyDescent="0.25">
      <c r="A1" s="143" t="s">
        <v>55</v>
      </c>
      <c r="B1" s="143"/>
      <c r="C1" s="143"/>
      <c r="D1" s="143"/>
    </row>
    <row r="2" spans="1:15" ht="15.75" x14ac:dyDescent="0.25">
      <c r="A2" s="143" t="s">
        <v>28</v>
      </c>
      <c r="B2" s="143"/>
      <c r="C2" s="143"/>
      <c r="D2" s="143"/>
    </row>
    <row r="3" spans="1:15" ht="5.25" customHeight="1" x14ac:dyDescent="0.2"/>
    <row r="4" spans="1:15" s="45" customFormat="1" ht="18" customHeight="1" x14ac:dyDescent="0.25">
      <c r="A4" s="144" t="s">
        <v>69</v>
      </c>
      <c r="B4" s="144"/>
      <c r="C4" s="144"/>
      <c r="D4" s="144"/>
      <c r="H4" s="46"/>
      <c r="I4" s="46"/>
    </row>
    <row r="5" spans="1:15" ht="9" customHeight="1" x14ac:dyDescent="0.25">
      <c r="A5" s="144"/>
      <c r="B5" s="144"/>
      <c r="C5" s="144"/>
      <c r="D5" s="144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 x14ac:dyDescent="0.2">
      <c r="A7" s="14" t="s">
        <v>0</v>
      </c>
      <c r="B7" s="110">
        <f>'Current Month '!B7/'Current Month '!B9</f>
        <v>0.10735617676655694</v>
      </c>
      <c r="C7" s="110">
        <f>'Current Month '!C7/'Current Month '!C9</f>
        <v>0.32362327141805092</v>
      </c>
      <c r="D7" s="110">
        <f>'Current Month '!D7/'Current Month '!D9</f>
        <v>0.13139670970050149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 x14ac:dyDescent="0.25">
      <c r="A8" s="16" t="s">
        <v>6</v>
      </c>
      <c r="B8" s="110">
        <f>'Current Month '!B8/'Current Month '!B9</f>
        <v>0.89264382323344305</v>
      </c>
      <c r="C8" s="110">
        <f>'Current Month '!C8/'Current Month '!C9</f>
        <v>0.67637672858194908</v>
      </c>
      <c r="D8" s="110">
        <f>'Current Month '!D8/'Current Month '!D9</f>
        <v>0.86860329029949856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6.5" thickTop="1" x14ac:dyDescent="0.2">
      <c r="A9" s="15" t="s">
        <v>5</v>
      </c>
      <c r="B9" s="111">
        <f>'Current Month '!B9/'Current Month '!B9</f>
        <v>1</v>
      </c>
      <c r="C9" s="111">
        <f>'Current Month '!C9/'Current Month '!C9</f>
        <v>1</v>
      </c>
      <c r="D9" s="111">
        <f>'Current Month '!D9/'Current Month '!D9</f>
        <v>1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 x14ac:dyDescent="0.2">
      <c r="A10" s="6"/>
      <c r="B10" s="65"/>
      <c r="C10" s="65"/>
      <c r="D10" s="6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 x14ac:dyDescent="0.2">
      <c r="A11" s="6"/>
      <c r="B11" s="65"/>
      <c r="C11" s="65"/>
      <c r="D11" s="6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 x14ac:dyDescent="0.2">
      <c r="A12" s="14" t="s">
        <v>30</v>
      </c>
      <c r="B12" s="110">
        <f>'Current Month '!B12/'Current Month '!B14</f>
        <v>0.10390982782483242</v>
      </c>
      <c r="C12" s="110">
        <f>'Current Month '!C12/'Current Month '!C14</f>
        <v>0.83452816437884547</v>
      </c>
      <c r="D12" s="110">
        <f>'Current Month '!D12/'Current Month '!D14</f>
        <v>0.55728972629926155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 x14ac:dyDescent="0.25">
      <c r="A13" s="16" t="s">
        <v>31</v>
      </c>
      <c r="B13" s="112">
        <f>'Current Month '!B13/'Current Month '!B14</f>
        <v>0.89609017217516762</v>
      </c>
      <c r="C13" s="112">
        <f>'Current Month '!C13/'Current Month '!C14</f>
        <v>0.1654718356211545</v>
      </c>
      <c r="D13" s="112">
        <f>'Current Month '!D13/'Current Month '!D14</f>
        <v>0.44271027370073845</v>
      </c>
      <c r="E13" s="43"/>
      <c r="F13" s="23"/>
      <c r="H13" s="5"/>
      <c r="I13" s="10"/>
      <c r="J13" s="10"/>
      <c r="K13" s="10"/>
      <c r="L13" s="10"/>
      <c r="M13" s="10"/>
      <c r="N13" s="5"/>
      <c r="O13" s="64"/>
    </row>
    <row r="14" spans="1:15" ht="16.5" thickTop="1" x14ac:dyDescent="0.2">
      <c r="A14" s="15" t="s">
        <v>32</v>
      </c>
      <c r="B14" s="111">
        <f>'Current Month '!B14/'Current Month '!B14</f>
        <v>1</v>
      </c>
      <c r="C14" s="111">
        <f>'Current Month '!C14/'Current Month '!C14</f>
        <v>1</v>
      </c>
      <c r="D14" s="111">
        <f>'Current Month '!D14/'Current Month '!D14</f>
        <v>1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">
      <c r="B15" s="23"/>
      <c r="C15" s="23"/>
      <c r="D15" s="23"/>
    </row>
    <row r="16" spans="1:15" ht="15.75" x14ac:dyDescent="0.25">
      <c r="A16" s="13"/>
      <c r="B16" s="17"/>
      <c r="C16" s="43"/>
      <c r="D16" s="43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 x14ac:dyDescent="0.2">
      <c r="A17" s="14" t="s">
        <v>1</v>
      </c>
      <c r="B17" s="110">
        <f>'Current Month '!B17/'Current Month '!B19</f>
        <v>0.1014671026971888</v>
      </c>
      <c r="C17" s="110">
        <f>'Current Month '!C17/'Current Month '!C19</f>
        <v>0.77899944879750826</v>
      </c>
      <c r="D17" s="110">
        <f>'Current Month '!D17/'Current Month '!D19</f>
        <v>0.41130714433457821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 x14ac:dyDescent="0.25">
      <c r="A18" s="16" t="s">
        <v>8</v>
      </c>
      <c r="B18" s="112">
        <f>'Current Month '!B18/'Current Month '!B19</f>
        <v>0.89853289730281127</v>
      </c>
      <c r="C18" s="112">
        <f>'Current Month '!C18/'Current Month '!C19</f>
        <v>0.22100055120249171</v>
      </c>
      <c r="D18" s="112">
        <f>'Current Month '!D18/'Current Month '!D19</f>
        <v>0.58869285566542184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6.5" thickTop="1" x14ac:dyDescent="0.2">
      <c r="A19" s="15" t="s">
        <v>7</v>
      </c>
      <c r="B19" s="111">
        <f>'Current Month '!B19/'Current Month '!B19</f>
        <v>1</v>
      </c>
      <c r="C19" s="111">
        <f>'Current Month '!C19/'Current Month '!C19</f>
        <v>1</v>
      </c>
      <c r="D19" s="111">
        <f>'Current Month '!D19/'Current Month '!D19</f>
        <v>1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 x14ac:dyDescent="0.2">
      <c r="A20" s="6"/>
      <c r="B20" s="33"/>
      <c r="C20" s="33"/>
      <c r="D20" s="33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2">
      <c r="A21" s="5"/>
      <c r="B21" s="17"/>
      <c r="C21" s="43"/>
      <c r="D21" s="43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 x14ac:dyDescent="0.2">
      <c r="A22" s="14" t="s">
        <v>29</v>
      </c>
      <c r="B22" s="113">
        <f>'Previous Month '!B22</f>
        <v>31</v>
      </c>
      <c r="C22" s="113">
        <f>'Previous Month '!C22</f>
        <v>42</v>
      </c>
      <c r="D22" s="113">
        <f>'Previous Month '!D22</f>
        <v>44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 x14ac:dyDescent="0.2">
      <c r="A26" s="14" t="s">
        <v>60</v>
      </c>
      <c r="B26" s="110">
        <f>'Current Month '!B26/'Current Month '!B28</f>
        <v>0.10448184494568552</v>
      </c>
      <c r="C26" s="110">
        <f>'Current Month '!C26/'Current Month '!C28</f>
        <v>0.81930628303055375</v>
      </c>
      <c r="D26" s="110">
        <f>'Current Month '!D26/'Current Month '!D28</f>
        <v>0.52244436380828996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 x14ac:dyDescent="0.25">
      <c r="A27" s="16" t="s">
        <v>61</v>
      </c>
      <c r="B27" s="112">
        <f>'Current Month '!B27/'Current Month '!B28</f>
        <v>0.89551815505431442</v>
      </c>
      <c r="C27" s="112">
        <f>'Current Month '!C27/'Current Month '!C28</f>
        <v>0.18069371696944631</v>
      </c>
      <c r="D27" s="112">
        <f>'Current Month '!D27/'Current Month '!D28</f>
        <v>0.47755563619170999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6.5" thickTop="1" x14ac:dyDescent="0.2">
      <c r="A28" s="15" t="s">
        <v>62</v>
      </c>
      <c r="B28" s="111">
        <f>'Current Month '!B28/'Current Month '!B28</f>
        <v>1</v>
      </c>
      <c r="C28" s="111">
        <f>'Current Month '!C28/'Current Month '!C28</f>
        <v>1</v>
      </c>
      <c r="D28" s="111">
        <f>'Current Month '!D28/'Current Month '!D28</f>
        <v>1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 x14ac:dyDescent="0.2">
      <c r="A29" s="6"/>
      <c r="B29" s="65"/>
      <c r="C29" s="66"/>
      <c r="D29" s="65"/>
      <c r="E29" s="43"/>
      <c r="I29" s="10"/>
      <c r="J29" s="10"/>
      <c r="K29" s="10"/>
      <c r="L29" s="10"/>
      <c r="M29" s="10"/>
      <c r="N29" s="5"/>
      <c r="O29" s="64"/>
    </row>
    <row r="30" spans="1:15" ht="15.75" customHeight="1" x14ac:dyDescent="0.2">
      <c r="A30" s="14" t="s">
        <v>35</v>
      </c>
      <c r="B30" s="110">
        <f>'Current Month '!B30/'Current Month '!B32</f>
        <v>0.10390819210767038</v>
      </c>
      <c r="C30" s="110">
        <f>'Current Month '!C30/'Current Month '!C32</f>
        <v>0.82431538218261713</v>
      </c>
      <c r="D30" s="110">
        <f>'Current Month '!D30/'Current Month '!D32</f>
        <v>0.52634409486222422</v>
      </c>
      <c r="E30" s="43"/>
      <c r="H30" s="67"/>
      <c r="I30" s="10"/>
      <c r="J30" s="10"/>
      <c r="K30" s="10"/>
      <c r="L30" s="10"/>
      <c r="M30" s="10"/>
      <c r="N30" s="5"/>
      <c r="O30" s="64"/>
    </row>
    <row r="31" spans="1:15" ht="16.5" thickBot="1" x14ac:dyDescent="0.25">
      <c r="A31" s="16" t="s">
        <v>33</v>
      </c>
      <c r="B31" s="110">
        <f>'Current Month '!B31/'Current Month '!B32</f>
        <v>0.89609180789232967</v>
      </c>
      <c r="C31" s="110">
        <f>'Current Month '!C31/'Current Month '!C32</f>
        <v>0.17568461781738282</v>
      </c>
      <c r="D31" s="110">
        <f>'Current Month '!D31/'Current Month '!D32</f>
        <v>0.47365590513777572</v>
      </c>
      <c r="E31" s="43"/>
      <c r="I31" s="10"/>
      <c r="J31" s="10"/>
      <c r="K31" s="10"/>
      <c r="L31" s="10"/>
      <c r="M31" s="10"/>
      <c r="N31" s="5"/>
      <c r="O31" s="64"/>
    </row>
    <row r="32" spans="1:15" ht="16.5" thickTop="1" x14ac:dyDescent="0.2">
      <c r="A32" s="15" t="s">
        <v>34</v>
      </c>
      <c r="B32" s="111">
        <f>'Current Month '!B32/'Current Month '!B32</f>
        <v>1</v>
      </c>
      <c r="C32" s="111">
        <f>'Current Month '!C32/'Current Month '!C32</f>
        <v>1</v>
      </c>
      <c r="D32" s="111">
        <f>'Current Month '!D32/'Current Month '!D32</f>
        <v>1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 x14ac:dyDescent="0.2">
      <c r="A34" s="6"/>
      <c r="M34" s="10"/>
      <c r="N34" s="5"/>
      <c r="O34" s="64"/>
    </row>
    <row r="35" spans="1:15" ht="15" x14ac:dyDescent="0.2">
      <c r="A35" s="47"/>
      <c r="M35" s="10"/>
      <c r="N35" s="5"/>
      <c r="O35" s="64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7"/>
      <c r="N36" s="5"/>
      <c r="O36" s="64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16" t="s">
        <v>40</v>
      </c>
      <c r="N37" s="5"/>
      <c r="O37" s="64"/>
    </row>
    <row r="38" spans="1:15" ht="15.75" x14ac:dyDescent="0.2">
      <c r="A38" s="14" t="s">
        <v>46</v>
      </c>
      <c r="B38" s="130">
        <v>9590</v>
      </c>
      <c r="C38" s="131">
        <v>0.28999999999999998</v>
      </c>
      <c r="D38" s="130">
        <v>36444</v>
      </c>
      <c r="E38" s="131">
        <v>0.28999999999999998</v>
      </c>
      <c r="F38" s="130">
        <v>23512</v>
      </c>
      <c r="G38" s="142">
        <v>0.71</v>
      </c>
      <c r="H38" s="130">
        <v>88270</v>
      </c>
      <c r="I38" s="131">
        <v>0.71</v>
      </c>
      <c r="J38" s="130">
        <v>33102</v>
      </c>
      <c r="K38" s="118">
        <f>J38/J45</f>
        <v>0.90854696162924742</v>
      </c>
      <c r="L38" s="130">
        <v>124714</v>
      </c>
      <c r="M38" s="119">
        <f>L38/L45</f>
        <v>0.15536851966742163</v>
      </c>
      <c r="N38" s="5"/>
      <c r="O38" s="64"/>
    </row>
    <row r="39" spans="1:15" ht="15.75" x14ac:dyDescent="0.2">
      <c r="A39" s="14" t="s">
        <v>47</v>
      </c>
      <c r="B39" s="130">
        <v>1273</v>
      </c>
      <c r="C39" s="131">
        <v>0.54</v>
      </c>
      <c r="D39" s="130">
        <v>65716</v>
      </c>
      <c r="E39" s="131">
        <v>0.57999999999999996</v>
      </c>
      <c r="F39" s="130">
        <v>1074</v>
      </c>
      <c r="G39" s="131">
        <v>0.46</v>
      </c>
      <c r="H39" s="130">
        <v>48319</v>
      </c>
      <c r="I39" s="131">
        <v>0.42</v>
      </c>
      <c r="J39" s="130">
        <v>2347</v>
      </c>
      <c r="K39" s="118">
        <f>J39/J45</f>
        <v>6.441785145742987E-2</v>
      </c>
      <c r="L39" s="130">
        <v>114035</v>
      </c>
      <c r="M39" s="119">
        <f>L39/L45</f>
        <v>0.14206463701167812</v>
      </c>
      <c r="N39" s="5"/>
      <c r="O39" s="64"/>
    </row>
    <row r="40" spans="1:15" ht="15.75" x14ac:dyDescent="0.2">
      <c r="A40" s="14" t="s">
        <v>48</v>
      </c>
      <c r="B40" s="130">
        <v>321</v>
      </c>
      <c r="C40" s="131">
        <v>0.71</v>
      </c>
      <c r="D40" s="130">
        <v>44922</v>
      </c>
      <c r="E40" s="131">
        <v>0.72</v>
      </c>
      <c r="F40" s="130">
        <v>132</v>
      </c>
      <c r="G40" s="131">
        <v>0.28999999999999998</v>
      </c>
      <c r="H40" s="130">
        <v>17643</v>
      </c>
      <c r="I40" s="131">
        <v>0.28000000000000003</v>
      </c>
      <c r="J40" s="130">
        <v>453</v>
      </c>
      <c r="K40" s="118">
        <f>J40/J45</f>
        <v>1.2433441291101717E-2</v>
      </c>
      <c r="L40" s="130">
        <v>62565</v>
      </c>
      <c r="M40" s="119">
        <f>L40/L45</f>
        <v>7.7943385930947878E-2</v>
      </c>
      <c r="N40" s="5"/>
      <c r="O40" s="64"/>
    </row>
    <row r="41" spans="1:15" ht="15.75" x14ac:dyDescent="0.2">
      <c r="A41" s="14" t="s">
        <v>49</v>
      </c>
      <c r="B41" s="130">
        <v>141</v>
      </c>
      <c r="C41" s="131">
        <v>0.83</v>
      </c>
      <c r="D41" s="130">
        <v>34858</v>
      </c>
      <c r="E41" s="131">
        <v>0.83</v>
      </c>
      <c r="F41" s="130">
        <v>29</v>
      </c>
      <c r="G41" s="131">
        <v>0.17</v>
      </c>
      <c r="H41" s="130">
        <v>6957</v>
      </c>
      <c r="I41" s="131">
        <v>0.17</v>
      </c>
      <c r="J41" s="130">
        <v>170</v>
      </c>
      <c r="K41" s="118">
        <f>J41/J45</f>
        <v>4.6659713454465608E-3</v>
      </c>
      <c r="L41" s="130">
        <v>41815</v>
      </c>
      <c r="M41" s="119">
        <f>L41/L45</f>
        <v>5.2093066134461526E-2</v>
      </c>
      <c r="N41" s="5"/>
      <c r="O41" s="64"/>
    </row>
    <row r="42" spans="1:15" ht="15.75" x14ac:dyDescent="0.2">
      <c r="A42" s="14" t="s">
        <v>50</v>
      </c>
      <c r="B42" s="130">
        <v>94</v>
      </c>
      <c r="C42" s="131">
        <v>0.95</v>
      </c>
      <c r="D42" s="130">
        <v>32923</v>
      </c>
      <c r="E42" s="131">
        <v>0.95</v>
      </c>
      <c r="F42" s="130">
        <v>5</v>
      </c>
      <c r="G42" s="131">
        <v>0.05</v>
      </c>
      <c r="H42" s="130">
        <v>1791</v>
      </c>
      <c r="I42" s="131">
        <v>0.05</v>
      </c>
      <c r="J42" s="130">
        <v>99</v>
      </c>
      <c r="K42" s="118">
        <f>J42/J45</f>
        <v>2.7172421364659383E-3</v>
      </c>
      <c r="L42" s="130">
        <v>34714</v>
      </c>
      <c r="M42" s="119">
        <f>L42/L45</f>
        <v>4.3246650670613354E-2</v>
      </c>
      <c r="N42" s="5"/>
      <c r="O42" s="64"/>
    </row>
    <row r="43" spans="1:15" ht="15.75" x14ac:dyDescent="0.2">
      <c r="A43" s="14" t="s">
        <v>51</v>
      </c>
      <c r="B43" s="130">
        <v>53</v>
      </c>
      <c r="C43" s="131">
        <v>0.93</v>
      </c>
      <c r="D43" s="130">
        <v>23507</v>
      </c>
      <c r="E43" s="131">
        <v>0.93</v>
      </c>
      <c r="F43" s="130">
        <v>4</v>
      </c>
      <c r="G43" s="131">
        <v>7.0000000000000007E-2</v>
      </c>
      <c r="H43" s="130">
        <v>1845</v>
      </c>
      <c r="I43" s="131">
        <v>7.0000000000000007E-2</v>
      </c>
      <c r="J43" s="130">
        <v>57</v>
      </c>
      <c r="K43" s="118">
        <f>J43/J45</f>
        <v>1.5644727452379646E-3</v>
      </c>
      <c r="L43" s="130">
        <v>25352</v>
      </c>
      <c r="M43" s="119">
        <f>L43/L45</f>
        <v>3.1583484697856476E-2</v>
      </c>
      <c r="N43" s="5"/>
      <c r="O43" s="64"/>
    </row>
    <row r="44" spans="1:15" ht="15.75" x14ac:dyDescent="0.2">
      <c r="A44" s="14" t="s">
        <v>52</v>
      </c>
      <c r="B44" s="130">
        <v>189</v>
      </c>
      <c r="C44" s="131">
        <v>0.92</v>
      </c>
      <c r="D44" s="130">
        <v>384249</v>
      </c>
      <c r="E44" s="131">
        <v>0.96</v>
      </c>
      <c r="F44" s="130">
        <v>17</v>
      </c>
      <c r="G44" s="131">
        <v>0.08</v>
      </c>
      <c r="H44" s="130">
        <v>15254</v>
      </c>
      <c r="I44" s="131">
        <v>0.04</v>
      </c>
      <c r="J44" s="130">
        <v>206</v>
      </c>
      <c r="K44" s="118">
        <f>J44/J45</f>
        <v>5.6540593950705383E-3</v>
      </c>
      <c r="L44" s="130">
        <v>399503</v>
      </c>
      <c r="M44" s="119">
        <f>L44/L45</f>
        <v>0.49770025588702105</v>
      </c>
      <c r="N44" s="5"/>
      <c r="O44" s="64"/>
    </row>
    <row r="45" spans="1:15" ht="15.75" x14ac:dyDescent="0.25">
      <c r="A45" s="14" t="s">
        <v>4</v>
      </c>
      <c r="B45" s="135">
        <v>11661</v>
      </c>
      <c r="C45" s="131">
        <v>0.32</v>
      </c>
      <c r="D45" s="135">
        <v>622619</v>
      </c>
      <c r="E45" s="131">
        <v>0.78</v>
      </c>
      <c r="F45" s="135">
        <v>24773</v>
      </c>
      <c r="G45" s="131">
        <v>0.68</v>
      </c>
      <c r="H45" s="135">
        <v>180079</v>
      </c>
      <c r="I45" s="131">
        <v>0.22</v>
      </c>
      <c r="J45" s="135">
        <v>36434</v>
      </c>
      <c r="K45" s="118">
        <f>J45/J45</f>
        <v>1</v>
      </c>
      <c r="L45" s="135">
        <v>802698</v>
      </c>
      <c r="M45" s="119">
        <f>L45/L45</f>
        <v>1</v>
      </c>
      <c r="N45" s="5"/>
      <c r="O45" s="64"/>
    </row>
    <row r="46" spans="1:15" ht="15.75" x14ac:dyDescent="0.2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75" x14ac:dyDescent="0.2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 x14ac:dyDescent="0.2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 x14ac:dyDescent="0.2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0"/>
      <c r="M49" s="10"/>
      <c r="N49" s="5"/>
      <c r="O49" s="64"/>
    </row>
    <row r="50" spans="1:15" ht="15.75" x14ac:dyDescent="0.2">
      <c r="A50" s="35"/>
      <c r="B50" s="68"/>
      <c r="C50" s="68"/>
      <c r="D50" s="65"/>
      <c r="E50" s="43"/>
      <c r="H50" s="5"/>
      <c r="I50" s="10"/>
      <c r="J50" s="10"/>
      <c r="K50" s="10"/>
      <c r="L50" s="10"/>
      <c r="M50" s="10"/>
      <c r="N50" s="5"/>
      <c r="O50" s="64"/>
    </row>
    <row r="51" spans="1:15" ht="15.75" x14ac:dyDescent="0.2">
      <c r="A51" s="145" t="s">
        <v>66</v>
      </c>
      <c r="B51" s="145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 x14ac:dyDescent="0.2">
      <c r="A52" s="146" t="s">
        <v>36</v>
      </c>
      <c r="B52" s="146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 x14ac:dyDescent="0.25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 x14ac:dyDescent="0.25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 x14ac:dyDescent="0.25">
      <c r="A55" s="30" t="s">
        <v>10</v>
      </c>
      <c r="B55" s="127">
        <v>0.20599999999999999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 x14ac:dyDescent="0.25">
      <c r="A56" s="26" t="s">
        <v>11</v>
      </c>
      <c r="B56" s="122">
        <v>0.38900000000000001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 x14ac:dyDescent="0.25">
      <c r="A57" s="26" t="s">
        <v>12</v>
      </c>
      <c r="B57" s="122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 x14ac:dyDescent="0.25">
      <c r="A58" s="26" t="s">
        <v>13</v>
      </c>
      <c r="B58" s="122">
        <v>0.34499999999999997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 x14ac:dyDescent="0.25">
      <c r="A59" s="26" t="s">
        <v>14</v>
      </c>
      <c r="B59" s="122">
        <v>1E-3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 x14ac:dyDescent="0.3">
      <c r="A60" s="31" t="s">
        <v>24</v>
      </c>
      <c r="B60" s="128">
        <v>5.8999999999999997E-2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25">
      <c r="A61" s="29" t="s">
        <v>53</v>
      </c>
      <c r="B61" s="126">
        <v>3.0000000000000001E-3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 x14ac:dyDescent="0.25">
      <c r="A62" s="26" t="s">
        <v>15</v>
      </c>
      <c r="B62" s="129" t="s">
        <v>67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 x14ac:dyDescent="0.25">
      <c r="A63" s="26" t="s">
        <v>16</v>
      </c>
      <c r="B63" s="123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 x14ac:dyDescent="0.25">
      <c r="A64" s="26" t="s">
        <v>17</v>
      </c>
      <c r="B64" s="123">
        <v>1.2999999999999999E-2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 x14ac:dyDescent="0.25">
      <c r="A65" s="26" t="s">
        <v>18</v>
      </c>
      <c r="B65" s="123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 x14ac:dyDescent="0.25">
      <c r="A66" s="26" t="s">
        <v>19</v>
      </c>
      <c r="B66" s="123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 x14ac:dyDescent="0.25">
      <c r="A67" s="26" t="s">
        <v>37</v>
      </c>
      <c r="B67" s="123">
        <v>4.0000000000000001E-3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 x14ac:dyDescent="0.25">
      <c r="A68" s="27" t="s">
        <v>20</v>
      </c>
      <c r="B68" s="123">
        <v>2E-3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 x14ac:dyDescent="0.3">
      <c r="A69" s="28" t="s">
        <v>21</v>
      </c>
      <c r="B69" s="124">
        <v>3.1E-2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 x14ac:dyDescent="0.3">
      <c r="A70" s="25" t="s">
        <v>22</v>
      </c>
      <c r="B70" s="125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 x14ac:dyDescent="0.2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 x14ac:dyDescent="0.2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 x14ac:dyDescent="0.2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" x14ac:dyDescent="0.2">
      <c r="M75" s="64"/>
      <c r="N75" s="64"/>
      <c r="O75" s="64"/>
    </row>
    <row r="76" spans="1:15" ht="15" x14ac:dyDescent="0.2">
      <c r="M76" s="64"/>
      <c r="N76" s="64"/>
      <c r="O76" s="64"/>
    </row>
    <row r="77" spans="1:15" ht="15" x14ac:dyDescent="0.2">
      <c r="M77" s="64"/>
      <c r="N77" s="64"/>
      <c r="O77" s="64"/>
    </row>
    <row r="78" spans="1:15" ht="15" x14ac:dyDescent="0.2">
      <c r="M78" s="64"/>
      <c r="N78" s="64"/>
      <c r="O78" s="64"/>
    </row>
    <row r="79" spans="1:15" ht="15" x14ac:dyDescent="0.2">
      <c r="M79" s="64"/>
      <c r="N79" s="64"/>
      <c r="O79" s="64"/>
    </row>
    <row r="80" spans="1:15" ht="15" x14ac:dyDescent="0.2">
      <c r="M80" s="64"/>
      <c r="N80" s="64"/>
      <c r="O80" s="64"/>
    </row>
    <row r="81" spans="1:15" ht="15" x14ac:dyDescent="0.2">
      <c r="M81" s="64"/>
      <c r="N81" s="64"/>
      <c r="O81" s="64"/>
    </row>
    <row r="82" spans="1:15" ht="15" x14ac:dyDescent="0.2">
      <c r="M82" s="64"/>
      <c r="N82" s="64"/>
      <c r="O82" s="64"/>
    </row>
    <row r="83" spans="1:15" ht="15" x14ac:dyDescent="0.2">
      <c r="M83" s="64"/>
      <c r="N83" s="64"/>
      <c r="O83" s="64"/>
    </row>
    <row r="84" spans="1:15" ht="15" x14ac:dyDescent="0.2">
      <c r="M84" s="64"/>
      <c r="N84" s="64"/>
      <c r="O84" s="64"/>
    </row>
    <row r="85" spans="1:15" ht="15" x14ac:dyDescent="0.2">
      <c r="M85" s="64"/>
      <c r="N85" s="64"/>
      <c r="O85" s="64"/>
    </row>
    <row r="86" spans="1:15" ht="15" x14ac:dyDescent="0.2">
      <c r="M86" s="64"/>
      <c r="N86" s="64"/>
      <c r="O86" s="64"/>
    </row>
    <row r="87" spans="1:15" ht="15" x14ac:dyDescent="0.2">
      <c r="M87" s="64"/>
      <c r="N87" s="64"/>
      <c r="O87" s="64"/>
    </row>
    <row r="88" spans="1:15" ht="15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" x14ac:dyDescent="0.2">
      <c r="F104" s="64"/>
    </row>
    <row r="105" spans="1:15" ht="15" x14ac:dyDescent="0.2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Current Month </vt:lpstr>
      <vt:lpstr>Previous Month </vt:lpstr>
      <vt:lpstr>Difference</vt:lpstr>
      <vt:lpstr>Difference (%)</vt:lpstr>
      <vt:lpstr>Current Month Ratios</vt:lpstr>
      <vt:lpstr>'Current Month '!Print_Area</vt:lpstr>
      <vt:lpstr>'Previous Month '!Print_Area</vt:lpstr>
    </vt:vector>
  </TitlesOfParts>
  <Company>Pepco Holdings,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lbeck</dc:creator>
  <cp:lastModifiedBy>Marshall, Clishona (DOS)</cp:lastModifiedBy>
  <cp:lastPrinted>2015-10-19T17:49:53Z</cp:lastPrinted>
  <dcterms:created xsi:type="dcterms:W3CDTF">2008-04-10T17:04:30Z</dcterms:created>
  <dcterms:modified xsi:type="dcterms:W3CDTF">2022-01-12T17:40:02Z</dcterms:modified>
</cp:coreProperties>
</file>