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6DA77F91-1998-47C4-B021-B70AE73585F0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C32" i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<sst xmlns="http://schemas.openxmlformats.org/spreadsheetml/2006/main" count="268" uniqueCount="71">
  <si>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</si>
  <si>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</si>
  <si>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</si>
  <si>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</si>
  <si>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</si>
  <si>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</si>
  <si>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</si>
  <si>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</si>
  <si>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</si>
  <si>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</si>
  <si>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</si>
  <si>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</si>
  <si>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</si>
  <si>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</si>
  <si>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</si>
  <si>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</si>
  <si>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</si>
  <si>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</si>
  <si>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</si>
  <si>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</si>
  <si>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</si>
  <si>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</si>
  <si>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</si>
  <si>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</si>
  <si>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</si>
  <si>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</si>
  <si>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</si>
  <si>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</si>
  <si>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</si>
  <si>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</si>
  <si>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</si>
  <si>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</si>
  <si>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</si>
  <si>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</si>
  <si>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</si>
  <si>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</si>
  <si>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</si>
  <si>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</si>
  <si>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</si>
  <si>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</si>
  <si>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</si>
  <si>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</si>
  <si>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</si>
  <si>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</si>
  <si>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</si>
  <si>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</si>
  <si>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</si>
  <si>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</si>
  <si>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</si>
  <si>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</si>
  <si>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</si>
  <si>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</si>
  <si>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</si>
  <si>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</si>
  <si>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</si>
  <si>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</si>
  <si>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</si>
  <si>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</si>
  <si>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</si>
  <si>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</si>
  <si>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</si>
  <si>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</si>
  <si>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</si>
  <si>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</si>
  <si>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Fuel Resource Mix as reported for the Period June 2017 to May 2018</t>
  </si>
  <si>
    <t>&lt;0.0%</t>
  </si>
  <si>
    <t>TPS - Total kWh Year-To-Date (YTD) for 2019</t>
  </si>
  <si>
    <t>SOS - Total kWh Year-To-Date (YTD) for 2019</t>
  </si>
  <si>
    <t>ALL - Total kWh Year-To-Date (YTD) for 2019</t>
  </si>
  <si>
    <t>(As of October 30, 2020) October 2020 REPORT</t>
  </si>
  <si>
    <t>(As of November 27, 2020) November 2020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</si>
</sst>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6" fontId="4" fillId="0" borderId="4" xfId="9" applyNumberFormat="1" applyFont="1" applyBorder="1"/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22" workbookViewId="0">
      <selection activeCell="C50" sqref="C5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5">
        <v>30740</v>
      </c>
      <c r="C7" s="135">
        <v>11997</v>
      </c>
      <c r="D7" s="135">
        <f>SUM(B7:C7)</f>
        <v>42737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6">
        <v>260423</v>
      </c>
      <c r="C8" s="136">
        <v>24361</v>
      </c>
      <c r="D8" s="136">
        <f>SUM(B8:C8)</f>
        <v>284784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7">
        <f>SUM(B7:B8)</f>
        <v>291163</v>
      </c>
      <c r="C9" s="137">
        <f>SUM(C7:C8)</f>
        <v>36358</v>
      </c>
      <c r="D9" s="137">
        <f>SUM(D7:D8)</f>
        <v>327521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5">
        <v>19260150</v>
      </c>
      <c r="C12" s="135">
        <v>301850497</v>
      </c>
      <c r="D12" s="135">
        <f>SUM(B12:C12)</f>
        <v>321110647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6">
        <v>165077418</v>
      </c>
      <c r="C13" s="136">
        <v>55256010</v>
      </c>
      <c r="D13" s="136">
        <f>SUM(B13:C13)</f>
        <v>220333428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7">
        <f>SUM(B12:B13)</f>
        <v>184337568</v>
      </c>
      <c r="C14" s="137">
        <f>SUM(C12:C13)</f>
        <v>357106507</v>
      </c>
      <c r="D14" s="137">
        <f>SUM(D12:D13)</f>
        <v>541444075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9">
        <v>86.751000000000005</v>
      </c>
      <c r="C17" s="139">
        <v>624.49400000000003</v>
      </c>
      <c r="D17" s="139">
        <f>SUM(B17:C17)</f>
        <v>711.245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40">
        <v>760.803</v>
      </c>
      <c r="C18" s="140">
        <v>180.107</v>
      </c>
      <c r="D18" s="140">
        <f>SUM(B18:C18)</f>
        <v>940.91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1">
        <f>SUM(B17:B18)</f>
        <v>847.55399999999997</v>
      </c>
      <c r="C19" s="141">
        <f>SUM(C17:C18)</f>
        <v>804.601</v>
      </c>
      <c r="D19" s="141">
        <f>SUM(D17:D18)</f>
        <v>1652.155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2">
        <v>31</v>
      </c>
      <c r="C22" s="142">
        <v>40</v>
      </c>
      <c r="D22" s="142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66</v>
      </c>
      <c r="B26" s="135">
        <v>297228981</v>
      </c>
      <c r="C26" s="135">
        <v>3531783423</v>
      </c>
      <c r="D26" s="135">
        <f>SUM(B26:C26)</f>
        <v>3829012404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67</v>
      </c>
      <c r="B27" s="136">
        <v>2574259328</v>
      </c>
      <c r="C27" s="136">
        <v>729038902</v>
      </c>
      <c r="D27" s="136">
        <f>SUM(B27:C27)</f>
        <v>3303298230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68</v>
      </c>
      <c r="B28" s="137">
        <f>SUM(B26:B27)</f>
        <v>2871488309</v>
      </c>
      <c r="C28" s="137">
        <f>SUM(C26:C27)</f>
        <v>4260822325</v>
      </c>
      <c r="D28" s="137">
        <f>SUM(D26:D27)</f>
        <v>7132310634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5">
        <v>325553721</v>
      </c>
      <c r="C30" s="135">
        <v>3851771273</v>
      </c>
      <c r="D30" s="135">
        <f>SUM(B30:C30)</f>
        <v>4177324994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6">
        <v>2821772511</v>
      </c>
      <c r="C31" s="136">
        <v>799050273</v>
      </c>
      <c r="D31" s="136">
        <f>SUM(B31:C31)</f>
        <v>3620822784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7">
        <f>SUM(B30:B31)</f>
        <v>3147326232</v>
      </c>
      <c r="C32" s="137">
        <f>SUM(C30:C31)</f>
        <v>4650821546</v>
      </c>
      <c r="D32" s="137">
        <f>SUM(D30:D31)</f>
        <v>7798147778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3">
        <v>9704</v>
      </c>
      <c r="C38" s="134">
        <v>0.28999999999999998</v>
      </c>
      <c r="D38" s="133">
        <v>37037</v>
      </c>
      <c r="E38" s="134">
        <v>0.28999999999999998</v>
      </c>
      <c r="F38" s="133">
        <v>23795</v>
      </c>
      <c r="G38" s="145">
        <v>0.71</v>
      </c>
      <c r="H38" s="133">
        <v>89685</v>
      </c>
      <c r="I38" s="134">
        <v>0.71</v>
      </c>
      <c r="J38" s="133">
        <v>33499</v>
      </c>
      <c r="K38" s="118">
        <f>J38/J45</f>
        <v>0.90921181196395617</v>
      </c>
      <c r="L38" s="133">
        <v>126722</v>
      </c>
      <c r="M38" s="119">
        <f>L38/L45</f>
        <v>0.15750550614251835</v>
      </c>
      <c r="N38" s="5"/>
      <c r="O38" s="64"/>
    </row>
    <row r="39" spans="1:15" ht="15.75" x14ac:dyDescent="0.2">
      <c r="A39" s="14" t="s">
        <v>47</v>
      </c>
      <c r="B39" s="133">
        <v>1280</v>
      </c>
      <c r="C39" s="134">
        <v>0.54</v>
      </c>
      <c r="D39" s="133">
        <v>65642</v>
      </c>
      <c r="E39" s="134">
        <v>0.56999999999999995</v>
      </c>
      <c r="F39" s="133">
        <v>1079</v>
      </c>
      <c r="G39" s="134">
        <v>0.46</v>
      </c>
      <c r="H39" s="133">
        <v>48907</v>
      </c>
      <c r="I39" s="134">
        <v>0.43</v>
      </c>
      <c r="J39" s="133">
        <v>2359</v>
      </c>
      <c r="K39" s="118">
        <f>J39/J45</f>
        <v>6.4026707197915533E-2</v>
      </c>
      <c r="L39" s="133">
        <v>114549</v>
      </c>
      <c r="M39" s="119">
        <f>L39/L45</f>
        <v>0.1423754219718702</v>
      </c>
      <c r="N39" s="5"/>
      <c r="O39" s="64"/>
    </row>
    <row r="40" spans="1:15" ht="15.75" x14ac:dyDescent="0.2">
      <c r="A40" s="14" t="s">
        <v>48</v>
      </c>
      <c r="B40" s="133">
        <v>322</v>
      </c>
      <c r="C40" s="134">
        <v>0.71</v>
      </c>
      <c r="D40" s="133">
        <v>45210</v>
      </c>
      <c r="E40" s="134">
        <v>0.72</v>
      </c>
      <c r="F40" s="133">
        <v>133</v>
      </c>
      <c r="G40" s="134">
        <v>0.28999999999999998</v>
      </c>
      <c r="H40" s="133">
        <v>17569</v>
      </c>
      <c r="I40" s="134">
        <v>0.28000000000000003</v>
      </c>
      <c r="J40" s="133">
        <v>455</v>
      </c>
      <c r="K40" s="118">
        <f>J40/J45</f>
        <v>1.2349364889805666E-2</v>
      </c>
      <c r="L40" s="133">
        <v>62779</v>
      </c>
      <c r="M40" s="119">
        <f>L40/L45</f>
        <v>7.8029372722346238E-2</v>
      </c>
      <c r="N40" s="5"/>
      <c r="O40" s="64"/>
    </row>
    <row r="41" spans="1:15" ht="15.75" x14ac:dyDescent="0.2">
      <c r="A41" s="14" t="s">
        <v>49</v>
      </c>
      <c r="B41" s="133">
        <v>142</v>
      </c>
      <c r="C41" s="134">
        <v>0.84</v>
      </c>
      <c r="D41" s="133">
        <v>35114</v>
      </c>
      <c r="E41" s="134">
        <v>0.84</v>
      </c>
      <c r="F41" s="133">
        <v>28</v>
      </c>
      <c r="G41" s="134">
        <v>0.16</v>
      </c>
      <c r="H41" s="133">
        <v>6702</v>
      </c>
      <c r="I41" s="134">
        <v>0.16</v>
      </c>
      <c r="J41" s="133">
        <v>170</v>
      </c>
      <c r="K41" s="118">
        <f>J41/J45</f>
        <v>4.614048420366953E-3</v>
      </c>
      <c r="L41" s="133">
        <v>41816</v>
      </c>
      <c r="M41" s="119">
        <f>L41/L45</f>
        <v>5.1974008024301604E-2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0.93</v>
      </c>
      <c r="D42" s="133">
        <v>32307</v>
      </c>
      <c r="E42" s="134">
        <v>0.93</v>
      </c>
      <c r="F42" s="133">
        <v>7</v>
      </c>
      <c r="G42" s="134">
        <v>7.0000000000000007E-2</v>
      </c>
      <c r="H42" s="133">
        <v>2407</v>
      </c>
      <c r="I42" s="134">
        <v>7.0000000000000007E-2</v>
      </c>
      <c r="J42" s="133">
        <v>99</v>
      </c>
      <c r="K42" s="118">
        <f>J42/J45</f>
        <v>2.6870046683313432E-3</v>
      </c>
      <c r="L42" s="133">
        <v>34714</v>
      </c>
      <c r="M42" s="119">
        <f>L42/L45</f>
        <v>4.3146779093064996E-2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1.5470632938877429E-3</v>
      </c>
      <c r="L43" s="133">
        <v>25351</v>
      </c>
      <c r="M43" s="119">
        <f>L43/L45</f>
        <v>3.150930451081093E-2</v>
      </c>
      <c r="N43" s="5"/>
      <c r="O43" s="64"/>
    </row>
    <row r="44" spans="1:15" ht="15.75" x14ac:dyDescent="0.2">
      <c r="A44" s="14" t="s">
        <v>52</v>
      </c>
      <c r="B44" s="133">
        <v>188</v>
      </c>
      <c r="C44" s="134">
        <v>0.92</v>
      </c>
      <c r="D44" s="133">
        <v>385658</v>
      </c>
      <c r="E44" s="134">
        <v>0.97</v>
      </c>
      <c r="F44" s="133">
        <v>17</v>
      </c>
      <c r="G44" s="134">
        <v>0.08</v>
      </c>
      <c r="H44" s="133">
        <v>12967</v>
      </c>
      <c r="I44" s="134">
        <v>0.03</v>
      </c>
      <c r="J44" s="133">
        <v>205</v>
      </c>
      <c r="K44" s="118">
        <f>J44/J45</f>
        <v>5.563999565736619E-3</v>
      </c>
      <c r="L44" s="133">
        <v>398625</v>
      </c>
      <c r="M44" s="119">
        <f>L44/L45</f>
        <v>0.49545960753508766</v>
      </c>
      <c r="N44" s="5"/>
      <c r="O44" s="64"/>
    </row>
    <row r="45" spans="1:15" ht="15.75" x14ac:dyDescent="0.25">
      <c r="A45" s="14" t="s">
        <v>4</v>
      </c>
      <c r="B45" s="138">
        <v>11781</v>
      </c>
      <c r="C45" s="134">
        <v>0.32</v>
      </c>
      <c r="D45" s="138">
        <v>624492</v>
      </c>
      <c r="E45" s="134">
        <v>0.78</v>
      </c>
      <c r="F45" s="138">
        <v>25063</v>
      </c>
      <c r="G45" s="134">
        <v>0.68</v>
      </c>
      <c r="H45" s="138">
        <v>180064</v>
      </c>
      <c r="I45" s="134">
        <v>0.22</v>
      </c>
      <c r="J45" s="138">
        <v>36844</v>
      </c>
      <c r="K45" s="118">
        <f>J45/J45</f>
        <v>1</v>
      </c>
      <c r="L45" s="138">
        <v>804556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8" t="s">
        <v>64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22" workbookViewId="0">
      <selection activeCell="C48" sqref="C48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69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5">
        <v>30344</v>
      </c>
      <c r="C7" s="135">
        <v>12021</v>
      </c>
      <c r="D7" s="135">
        <f>SUM(B7:C7)</f>
        <v>42365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6">
        <v>260464</v>
      </c>
      <c r="C8" s="136">
        <v>24291</v>
      </c>
      <c r="D8" s="136">
        <f>SUM(B8:C8)</f>
        <v>284755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7">
        <f>SUM(B7:B8)</f>
        <v>290808</v>
      </c>
      <c r="C9" s="137">
        <f>SUM(C7:C8)</f>
        <v>36312</v>
      </c>
      <c r="D9" s="137">
        <f>SUM(D7:D8)</f>
        <v>327120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5">
        <v>22283078</v>
      </c>
      <c r="C12" s="135">
        <v>316801526</v>
      </c>
      <c r="D12" s="135">
        <f>SUM(B12:C12)</f>
        <v>339084604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6">
        <v>180985269</v>
      </c>
      <c r="C13" s="136">
        <v>59106721</v>
      </c>
      <c r="D13" s="136">
        <f>SUM(B13:C13)</f>
        <v>240091990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7">
        <f>SUM(B12:B13)</f>
        <v>203268347</v>
      </c>
      <c r="C14" s="137">
        <f>SUM(C12:C13)</f>
        <v>375908247</v>
      </c>
      <c r="D14" s="137">
        <f>SUM(D12:D13)</f>
        <v>579176594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9">
        <v>86.453999999999994</v>
      </c>
      <c r="C17" s="139">
        <v>625.26300000000003</v>
      </c>
      <c r="D17" s="139">
        <f>SUM(B17:C17)</f>
        <v>711.71699999999998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40">
        <v>760.20899999999995</v>
      </c>
      <c r="C18" s="140">
        <v>179.072</v>
      </c>
      <c r="D18" s="140">
        <f>SUM(B18:C18)</f>
        <v>939.28099999999995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1">
        <f>SUM(B17:B18)</f>
        <v>846.6629999999999</v>
      </c>
      <c r="C19" s="141">
        <f>SUM(C17:C18)</f>
        <v>804.33500000000004</v>
      </c>
      <c r="D19" s="141">
        <f>SUM(D17:D18)</f>
        <v>1650.998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2">
        <v>31</v>
      </c>
      <c r="C22" s="142">
        <v>40</v>
      </c>
      <c r="D22" s="142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66</v>
      </c>
      <c r="B26" s="135">
        <v>277968831</v>
      </c>
      <c r="C26" s="135">
        <v>3229932926</v>
      </c>
      <c r="D26" s="135">
        <f>SUM(B26:C26)</f>
        <v>3507901757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67</v>
      </c>
      <c r="B27" s="136">
        <v>2409181910</v>
      </c>
      <c r="C27" s="136">
        <v>673782892</v>
      </c>
      <c r="D27" s="136">
        <f>SUM(B27:C27)</f>
        <v>3082964802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68</v>
      </c>
      <c r="B28" s="137">
        <f>SUM(B26:B27)</f>
        <v>2687150741</v>
      </c>
      <c r="C28" s="137">
        <f>SUM(C26:C27)</f>
        <v>3903715818</v>
      </c>
      <c r="D28" s="137">
        <f>SUM(D26:D27)</f>
        <v>6590866559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5">
        <v>323718174</v>
      </c>
      <c r="C30" s="135">
        <v>3903366361</v>
      </c>
      <c r="D30" s="135">
        <f>SUM(B30:C30)</f>
        <v>4227084535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6">
        <v>2823745901</v>
      </c>
      <c r="C31" s="136">
        <v>801513856</v>
      </c>
      <c r="D31" s="136">
        <f>SUM(B31:C31)</f>
        <v>3625259757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7">
        <f>SUM(B30:B31)</f>
        <v>3147464075</v>
      </c>
      <c r="C32" s="137">
        <f>SUM(C30:C31)</f>
        <v>4704880217</v>
      </c>
      <c r="D32" s="137">
        <f>SUM(D30:D31)</f>
        <v>7852344292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3">
        <v>9715</v>
      </c>
      <c r="C38" s="134">
        <v>0.28999999999999998</v>
      </c>
      <c r="D38" s="133">
        <v>37125</v>
      </c>
      <c r="E38" s="134">
        <v>0.28999999999999998</v>
      </c>
      <c r="F38" s="133">
        <v>23693</v>
      </c>
      <c r="G38" s="145">
        <v>0.71</v>
      </c>
      <c r="H38" s="133">
        <v>88905</v>
      </c>
      <c r="I38" s="134">
        <v>0.71</v>
      </c>
      <c r="J38" s="133">
        <v>33408</v>
      </c>
      <c r="K38" s="131">
        <f>J38/J45</f>
        <v>0.90891283055827621</v>
      </c>
      <c r="L38" s="133">
        <v>126030</v>
      </c>
      <c r="M38" s="132">
        <f>L38/L45</f>
        <v>0.15669760085939366</v>
      </c>
      <c r="N38" s="3"/>
      <c r="O38" s="2"/>
    </row>
    <row r="39" spans="1:15" ht="15.75" x14ac:dyDescent="0.2">
      <c r="A39" s="14" t="s">
        <v>47</v>
      </c>
      <c r="B39" s="133">
        <v>1298</v>
      </c>
      <c r="C39" s="134">
        <v>0.55000000000000004</v>
      </c>
      <c r="D39" s="133">
        <v>67074</v>
      </c>
      <c r="E39" s="134">
        <v>0.59</v>
      </c>
      <c r="F39" s="133">
        <v>1063</v>
      </c>
      <c r="G39" s="134">
        <v>0.45</v>
      </c>
      <c r="H39" s="133">
        <v>47564</v>
      </c>
      <c r="I39" s="134">
        <v>0.41</v>
      </c>
      <c r="J39" s="133">
        <v>2361</v>
      </c>
      <c r="K39" s="131">
        <f>J39/J45</f>
        <v>6.4234410708455758E-2</v>
      </c>
      <c r="L39" s="133">
        <v>114638</v>
      </c>
      <c r="M39" s="132">
        <f>L39/L45</f>
        <v>0.1425335203310257</v>
      </c>
      <c r="N39" s="3"/>
      <c r="O39" s="2"/>
    </row>
    <row r="40" spans="1:15" ht="15.75" x14ac:dyDescent="0.2">
      <c r="A40" s="14" t="s">
        <v>48</v>
      </c>
      <c r="B40" s="133">
        <v>322</v>
      </c>
      <c r="C40" s="134">
        <v>0.71</v>
      </c>
      <c r="D40" s="133">
        <v>45235</v>
      </c>
      <c r="E40" s="134">
        <v>0.72</v>
      </c>
      <c r="F40" s="133">
        <v>133</v>
      </c>
      <c r="G40" s="134">
        <v>0.28999999999999998</v>
      </c>
      <c r="H40" s="133">
        <v>17544</v>
      </c>
      <c r="I40" s="134">
        <v>0.28000000000000003</v>
      </c>
      <c r="J40" s="133">
        <v>455</v>
      </c>
      <c r="K40" s="131">
        <f>J40/J45</f>
        <v>1.2378931330939166E-2</v>
      </c>
      <c r="L40" s="133">
        <v>62779</v>
      </c>
      <c r="M40" s="132">
        <f>L40/L45</f>
        <v>7.8055373199649877E-2</v>
      </c>
      <c r="N40" s="3"/>
      <c r="O40" s="2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31">
        <f>J41/J45</f>
        <v>4.6250952225486992E-3</v>
      </c>
      <c r="L41" s="133">
        <v>41816</v>
      </c>
      <c r="M41" s="132">
        <f>L41/L45</f>
        <v>5.1991326490013527E-2</v>
      </c>
      <c r="N41" s="3"/>
      <c r="O41" s="2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31">
        <f>J42/J45</f>
        <v>2.7206442485580586E-3</v>
      </c>
      <c r="L42" s="133">
        <v>35050</v>
      </c>
      <c r="M42" s="132">
        <f>L42/L45</f>
        <v>4.357891700485398E-2</v>
      </c>
      <c r="N42" s="3"/>
      <c r="O42" s="2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31">
        <f>J43/J45</f>
        <v>1.5507672216780934E-3</v>
      </c>
      <c r="L43" s="133">
        <v>25351</v>
      </c>
      <c r="M43" s="132">
        <f>L43/L45</f>
        <v>3.1519803851356727E-2</v>
      </c>
      <c r="N43" s="3"/>
      <c r="O43" s="2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31">
        <f>J44/J45</f>
        <v>5.5773207095440201E-3</v>
      </c>
      <c r="L44" s="133">
        <v>398624</v>
      </c>
      <c r="M44" s="132">
        <f>L44/L45</f>
        <v>0.49562345826370652</v>
      </c>
      <c r="N44" s="3"/>
      <c r="O44" s="2"/>
    </row>
    <row r="45" spans="1:15" ht="15.75" x14ac:dyDescent="0.25">
      <c r="A45" s="14" t="s">
        <v>4</v>
      </c>
      <c r="B45" s="138">
        <v>11808</v>
      </c>
      <c r="C45" s="134">
        <v>0.32</v>
      </c>
      <c r="D45" s="138">
        <v>625261</v>
      </c>
      <c r="E45" s="134">
        <v>0.78</v>
      </c>
      <c r="F45" s="138">
        <v>24948</v>
      </c>
      <c r="G45" s="134">
        <v>0.68</v>
      </c>
      <c r="H45" s="138">
        <v>179027</v>
      </c>
      <c r="I45" s="134">
        <v>0.22</v>
      </c>
      <c r="J45" s="138">
        <v>36756</v>
      </c>
      <c r="K45" s="131">
        <v>1</v>
      </c>
      <c r="L45" s="138">
        <v>804288</v>
      </c>
      <c r="M45" s="132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8" t="s">
        <v>64</v>
      </c>
      <c r="B51" s="148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9" t="s">
        <v>36</v>
      </c>
      <c r="B52" s="149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0.26800000000000002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0.33100000000000002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0.34300000000000003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5.7000000000000002E-2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1.7000000000000001E-2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3.0000000000000001E-3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2.7E-2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A13"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69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396</v>
      </c>
      <c r="C7" s="84">
        <f>'Current Month '!C7-'Previous Month '!C7</f>
        <v>-24</v>
      </c>
      <c r="D7" s="84">
        <f>'Current Month '!D7-'Previous Month '!D7</f>
        <v>372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-41</v>
      </c>
      <c r="C8" s="84">
        <f>'Current Month '!C8-'Previous Month '!C8</f>
        <v>70</v>
      </c>
      <c r="D8" s="84">
        <f>'Current Month '!D8-'Previous Month '!D8</f>
        <v>29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355</v>
      </c>
      <c r="C9" s="84">
        <f>'Current Month '!C9-'Previous Month '!C9</f>
        <v>46</v>
      </c>
      <c r="D9" s="84">
        <f>'Current Month '!D9-'Previous Month '!D9</f>
        <v>401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-3022928</v>
      </c>
      <c r="C12" s="84">
        <f>'Current Month '!C12-'Previous Month '!C12</f>
        <v>-14951029</v>
      </c>
      <c r="D12" s="84">
        <f>'Current Month '!D12-'Previous Month '!D12</f>
        <v>-17973957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-15907851</v>
      </c>
      <c r="C13" s="84">
        <f>'Current Month '!C13-'Previous Month '!C13</f>
        <v>-3850711</v>
      </c>
      <c r="D13" s="84">
        <f>'Current Month '!D13-'Previous Month '!D13</f>
        <v>-19758562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-18930779</v>
      </c>
      <c r="C14" s="84">
        <f>'Current Month '!C14-'Previous Month '!C14</f>
        <v>-18801740</v>
      </c>
      <c r="D14" s="84">
        <f>'Current Month '!D14-'Previous Month '!D14</f>
        <v>-37732519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0.29700000000001125</v>
      </c>
      <c r="C17" s="84">
        <f>'Current Month '!C17-'Previous Month '!C17</f>
        <v>-0.76900000000000546</v>
      </c>
      <c r="D17" s="84">
        <f>'Current Month '!D17-'Previous Month '!D17</f>
        <v>-0.47199999999997999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0.59400000000005093</v>
      </c>
      <c r="C18" s="84">
        <f>'Current Month '!C18-'Previous Month '!C18</f>
        <v>1.0349999999999966</v>
      </c>
      <c r="D18" s="84">
        <f>'Current Month '!D18-'Previous Month '!D18</f>
        <v>1.6290000000000191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0.8910000000000764</v>
      </c>
      <c r="C19" s="84">
        <f>'Current Month '!C19-'Previous Month '!C19</f>
        <v>0.26599999999996271</v>
      </c>
      <c r="D19" s="84">
        <f>'Current Month '!D19-'Previous Month '!D19</f>
        <v>1.1569999999999254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19260150</v>
      </c>
      <c r="C26" s="84">
        <f>'Current Month '!C26-'Previous Month '!C26</f>
        <v>301850497</v>
      </c>
      <c r="D26" s="84">
        <f>'Current Month '!D26-'Previous Month '!D26</f>
        <v>321110647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165077418</v>
      </c>
      <c r="C27" s="84">
        <f>'Current Month '!C27-'Previous Month '!C27</f>
        <v>55256010</v>
      </c>
      <c r="D27" s="84">
        <f>'Current Month '!D27-'Previous Month '!D27</f>
        <v>220333428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184337568</v>
      </c>
      <c r="C28" s="84">
        <f>'Current Month '!C28-'Previous Month '!C28</f>
        <v>357106507</v>
      </c>
      <c r="D28" s="84">
        <f>'Current Month '!D28-'Previous Month '!D28</f>
        <v>541444075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1835547</v>
      </c>
      <c r="C30" s="84">
        <f>'Current Month '!C30-'Previous Month '!C30</f>
        <v>-51595088</v>
      </c>
      <c r="D30" s="84">
        <f>'Current Month '!D30-'Previous Month '!D30</f>
        <v>-49759541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-1973390</v>
      </c>
      <c r="C31" s="84">
        <f>'Current Month '!C31-'Previous Month '!C31</f>
        <v>-2463583</v>
      </c>
      <c r="D31" s="84">
        <f>'Current Month '!D31-'Previous Month '!D31</f>
        <v>-4436973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-137843</v>
      </c>
      <c r="C32" s="84">
        <f>'Current Month '!C32-'Previous Month '!C32</f>
        <v>-54058671</v>
      </c>
      <c r="D32" s="84">
        <f>'Current Month '!D32-'Previous Month '!D32</f>
        <v>-54196514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opLeftCell="A16"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69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1.3050355918797786E-2</v>
      </c>
      <c r="C7" s="108">
        <f>Difference!C7/'Previous Month '!C7</f>
        <v>-1.9965061142999752E-3</v>
      </c>
      <c r="D7" s="108">
        <f>Difference!D7/'Previous Month '!D7</f>
        <v>8.780833234981706E-3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-1.5741138890595246E-4</v>
      </c>
      <c r="C8" s="108">
        <f>Difference!C8/'Previous Month '!C8</f>
        <v>2.8817257420443785E-3</v>
      </c>
      <c r="D8" s="108">
        <f>Difference!D8/'Previous Month '!D8</f>
        <v>1.0184193429439343E-4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1.2207367060053369E-3</v>
      </c>
      <c r="C9" s="108">
        <f>Difference!C9/'Previous Month '!C9</f>
        <v>1.26679885437321E-3</v>
      </c>
      <c r="D9" s="108">
        <f>Difference!D9/'Previous Month '!D9</f>
        <v>1.2258498410369282E-3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-0.13566025304044621</v>
      </c>
      <c r="C12" s="108">
        <f>Difference!C12/'Previous Month '!C12</f>
        <v>-4.7193677343587037E-2</v>
      </c>
      <c r="D12" s="108">
        <f>Difference!D12/'Previous Month '!D12</f>
        <v>-5.3007293129711072E-2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-8.7895833113356872E-2</v>
      </c>
      <c r="C13" s="108">
        <f>Difference!C13/'Previous Month '!C13</f>
        <v>-6.5148445639540725E-2</v>
      </c>
      <c r="D13" s="108">
        <f>Difference!D13/'Previous Month '!D13</f>
        <v>-8.2295798372948634E-2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-9.3131957234836957E-2</v>
      </c>
      <c r="C14" s="108">
        <f>Difference!C14/'Previous Month '!C14</f>
        <v>-5.0016832964029118E-2</v>
      </c>
      <c r="D14" s="108">
        <f>Difference!D14/'Previous Month '!D14</f>
        <v>-6.5148556400399016E-2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3.4353529044348586E-3</v>
      </c>
      <c r="C17" s="108">
        <f>Difference!C17/'Previous Month '!C17</f>
        <v>-1.2298824654585437E-3</v>
      </c>
      <c r="D17" s="108">
        <f>Difference!D17/'Previous Month '!D17</f>
        <v>-6.6318494570170449E-4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7.8136407224861973E-4</v>
      </c>
      <c r="C18" s="108">
        <f>Difference!C18/'Previous Month '!C18</f>
        <v>5.7797980700500162E-3</v>
      </c>
      <c r="D18" s="108">
        <f>Difference!D18/'Previous Month '!D18</f>
        <v>1.7343052824447839E-3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1.0523667622183519E-3</v>
      </c>
      <c r="C19" s="108">
        <f>Difference!C19/'Previous Month '!C19</f>
        <v>3.3070797615416799E-4</v>
      </c>
      <c r="D19" s="108">
        <f>Difference!D19/'Previous Month '!D19</f>
        <v>7.0078825050056109E-4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6.9288883687826139E-2</v>
      </c>
      <c r="C26" s="108">
        <f>Difference!C26/'Previous Month '!C26</f>
        <v>9.3454106916646226E-2</v>
      </c>
      <c r="D26" s="108">
        <f>Difference!D26/'Previous Month '!D26</f>
        <v>9.1539236057345486E-2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6.8520113535137747E-2</v>
      </c>
      <c r="C27" s="108">
        <f>Difference!C27/'Previous Month '!C27</f>
        <v>8.2008627194410863E-2</v>
      </c>
      <c r="D27" s="108">
        <f>Difference!D27/'Previous Month '!D27</f>
        <v>7.1468032284074057E-2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6.8599637968728311E-2</v>
      </c>
      <c r="C28" s="108">
        <f>Difference!C28/'Previous Month '!C28</f>
        <v>9.147861259607705E-2</v>
      </c>
      <c r="D28" s="108">
        <f>Difference!D28/'Previous Month '!D28</f>
        <v>8.2150665645118248E-2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5.6702006480488796E-3</v>
      </c>
      <c r="C30" s="108">
        <f>Difference!C30/'Previous Month '!C30</f>
        <v>-1.3218100282747197E-2</v>
      </c>
      <c r="D30" s="108">
        <f>Difference!D30/'Previous Month '!D30</f>
        <v>-1.1771598270153828E-2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-6.9885537480590752E-4</v>
      </c>
      <c r="C31" s="108">
        <f>Difference!C31/'Previous Month '!C31</f>
        <v>-3.0736623971725826E-3</v>
      </c>
      <c r="D31" s="108">
        <f>Difference!D31/'Previous Month '!D31</f>
        <v>-1.2239048502476729E-3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-4.3794939899353735E-5</v>
      </c>
      <c r="C32" s="108">
        <f>Difference!C32/'Previous Month '!C32</f>
        <v>-1.1489914409440532E-2</v>
      </c>
      <c r="D32" s="108">
        <f>Difference!D32/'Previous Month '!D32</f>
        <v>-6.9019533510795783E-3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A22"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69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0.10557660142257086</v>
      </c>
      <c r="C7" s="110">
        <f>'Current Month '!C7/'Current Month '!C9</f>
        <v>0.32996864513999669</v>
      </c>
      <c r="D7" s="110">
        <f>'Current Month '!D7/'Current Month '!D9</f>
        <v>0.13048628942876944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0.89442339857742914</v>
      </c>
      <c r="C8" s="110">
        <f>'Current Month '!C8/'Current Month '!C9</f>
        <v>0.67003135486000331</v>
      </c>
      <c r="D8" s="110">
        <f>'Current Month '!D8/'Current Month '!D9</f>
        <v>0.8695137105712305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0.10448304276207007</v>
      </c>
      <c r="C12" s="110">
        <f>'Current Month '!C12/'Current Month '!C14</f>
        <v>0.84526742325644599</v>
      </c>
      <c r="D12" s="110">
        <f>'Current Month '!D12/'Current Month '!D14</f>
        <v>0.59306336854826602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0.8955169572379299</v>
      </c>
      <c r="C13" s="112">
        <f>'Current Month '!C13/'Current Month '!C14</f>
        <v>0.15473257674355398</v>
      </c>
      <c r="D13" s="112">
        <f>'Current Month '!D13/'Current Month '!D14</f>
        <v>0.40693663145173398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0.10235454024168372</v>
      </c>
      <c r="C17" s="110">
        <f>'Current Month '!C17/'Current Month '!C19</f>
        <v>0.77615364634147865</v>
      </c>
      <c r="D17" s="110">
        <f>'Current Month '!D17/'Current Month '!D19</f>
        <v>0.43049532277540548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0.89764545975831633</v>
      </c>
      <c r="C18" s="112">
        <f>'Current Month '!C18/'Current Month '!C19</f>
        <v>0.22384635365852143</v>
      </c>
      <c r="D18" s="112">
        <f>'Current Month '!D18/'Current Month '!D19</f>
        <v>0.56950467722459452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31</v>
      </c>
      <c r="C22" s="113">
        <f>'Previous Month '!C22</f>
        <v>40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0.10351042700344841</v>
      </c>
      <c r="C26" s="110">
        <f>'Current Month '!C26/'Current Month '!C28</f>
        <v>0.82889713618837646</v>
      </c>
      <c r="D26" s="110">
        <f>'Current Month '!D26/'Current Month '!D28</f>
        <v>0.53685440812784435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0.89648957299655163</v>
      </c>
      <c r="C27" s="112">
        <f>'Current Month '!C27/'Current Month '!C28</f>
        <v>0.17110286381162351</v>
      </c>
      <c r="D27" s="112">
        <f>'Current Month '!D27/'Current Month '!D28</f>
        <v>0.4631455918721557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0.10343818752882304</v>
      </c>
      <c r="C30" s="110">
        <f>'Current Month '!C30/'Current Month '!C32</f>
        <v>0.8281915861322966</v>
      </c>
      <c r="D30" s="110">
        <f>'Current Month '!D30/'Current Month '!D32</f>
        <v>0.53568169171979496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0.89656181247117694</v>
      </c>
      <c r="C31" s="110">
        <f>'Current Month '!C31/'Current Month '!C32</f>
        <v>0.17180841386770337</v>
      </c>
      <c r="D31" s="110">
        <f>'Current Month '!D31/'Current Month '!D32</f>
        <v>0.46431830828020504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3">
        <v>9715</v>
      </c>
      <c r="C38" s="134">
        <v>0.28999999999999998</v>
      </c>
      <c r="D38" s="133">
        <v>37125</v>
      </c>
      <c r="E38" s="134">
        <v>0.28999999999999998</v>
      </c>
      <c r="F38" s="133">
        <v>23693</v>
      </c>
      <c r="G38" s="145">
        <v>0.71</v>
      </c>
      <c r="H38" s="133">
        <v>88905</v>
      </c>
      <c r="I38" s="134">
        <v>0.71</v>
      </c>
      <c r="J38" s="133">
        <v>33408</v>
      </c>
      <c r="K38" s="118">
        <f>J38/J45</f>
        <v>0.90891283055827621</v>
      </c>
      <c r="L38" s="133">
        <v>126030</v>
      </c>
      <c r="M38" s="119">
        <f>L38/L45</f>
        <v>0.15669760085939366</v>
      </c>
      <c r="N38" s="5"/>
      <c r="O38" s="64"/>
    </row>
    <row r="39" spans="1:15" ht="15.75" x14ac:dyDescent="0.2">
      <c r="A39" s="14" t="s">
        <v>47</v>
      </c>
      <c r="B39" s="133">
        <v>1298</v>
      </c>
      <c r="C39" s="134">
        <v>0.55000000000000004</v>
      </c>
      <c r="D39" s="133">
        <v>67074</v>
      </c>
      <c r="E39" s="134">
        <v>0.59</v>
      </c>
      <c r="F39" s="133">
        <v>1063</v>
      </c>
      <c r="G39" s="134">
        <v>0.45</v>
      </c>
      <c r="H39" s="133">
        <v>47564</v>
      </c>
      <c r="I39" s="134">
        <v>0.41</v>
      </c>
      <c r="J39" s="133">
        <v>2361</v>
      </c>
      <c r="K39" s="118">
        <f>J39/J45</f>
        <v>6.4234410708455758E-2</v>
      </c>
      <c r="L39" s="133">
        <v>114638</v>
      </c>
      <c r="M39" s="119">
        <f>L39/L45</f>
        <v>0.1425335203310257</v>
      </c>
      <c r="N39" s="5"/>
      <c r="O39" s="64"/>
    </row>
    <row r="40" spans="1:15" ht="15.75" x14ac:dyDescent="0.2">
      <c r="A40" s="14" t="s">
        <v>48</v>
      </c>
      <c r="B40" s="133">
        <v>322</v>
      </c>
      <c r="C40" s="134">
        <v>0.71</v>
      </c>
      <c r="D40" s="133">
        <v>45235</v>
      </c>
      <c r="E40" s="134">
        <v>0.72</v>
      </c>
      <c r="F40" s="133">
        <v>133</v>
      </c>
      <c r="G40" s="134">
        <v>0.28999999999999998</v>
      </c>
      <c r="H40" s="133">
        <v>17544</v>
      </c>
      <c r="I40" s="134">
        <v>0.28000000000000003</v>
      </c>
      <c r="J40" s="133">
        <v>455</v>
      </c>
      <c r="K40" s="118">
        <f>J40/J45</f>
        <v>1.2378931330939166E-2</v>
      </c>
      <c r="L40" s="133">
        <v>62779</v>
      </c>
      <c r="M40" s="119">
        <f>L40/L45</f>
        <v>7.8055373199649877E-2</v>
      </c>
      <c r="N40" s="5"/>
      <c r="O40" s="64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18">
        <f>J41/J45</f>
        <v>4.6250952225486992E-3</v>
      </c>
      <c r="L41" s="133">
        <v>41816</v>
      </c>
      <c r="M41" s="119">
        <f>L41/L45</f>
        <v>5.1991326490013527E-2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2.7206442485580586E-3</v>
      </c>
      <c r="L42" s="133">
        <v>35050</v>
      </c>
      <c r="M42" s="119">
        <f>L42/L45</f>
        <v>4.357891700485398E-2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1.5507672216780934E-3</v>
      </c>
      <c r="L43" s="133">
        <v>25351</v>
      </c>
      <c r="M43" s="119">
        <f>L43/L45</f>
        <v>3.1519803851356727E-2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5.5773207095440201E-3</v>
      </c>
      <c r="L44" s="133">
        <v>398624</v>
      </c>
      <c r="M44" s="119">
        <f>L44/L45</f>
        <v>0.49562345826370652</v>
      </c>
      <c r="N44" s="5"/>
      <c r="O44" s="64"/>
    </row>
    <row r="45" spans="1:15" ht="15.75" x14ac:dyDescent="0.25">
      <c r="A45" s="14" t="s">
        <v>4</v>
      </c>
      <c r="B45" s="138">
        <v>11808</v>
      </c>
      <c r="C45" s="134">
        <v>0.32</v>
      </c>
      <c r="D45" s="138">
        <v>625261</v>
      </c>
      <c r="E45" s="134">
        <v>0.78</v>
      </c>
      <c r="F45" s="138">
        <v>24948</v>
      </c>
      <c r="G45" s="134">
        <v>0.68</v>
      </c>
      <c r="H45" s="138">
        <v>179027</v>
      </c>
      <c r="I45" s="134">
        <v>0.22</v>
      </c>
      <c r="J45" s="138">
        <v>36756</v>
      </c>
      <c r="K45" s="118">
        <f>J45/J45</f>
        <v>1</v>
      </c>
      <c r="L45" s="138">
        <v>804288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8" t="s">
        <v>63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30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2021-01-11T20:53:15Z</dcterms:modified>
</cp:coreProperties>
</file>