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0\Differences\"/>
    </mc:Choice>
  </mc:AlternateContent>
  <xr:revisionPtr revIDLastSave="0" documentId="13_ncr:1_{EEB6C9D6-E1DA-460F-9D23-B34B39B9D0AD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31" i="2"/>
  <c r="D30" i="2"/>
  <c r="D32" i="2" s="1"/>
  <c r="C28" i="2"/>
  <c r="B28" i="2"/>
  <c r="D27" i="2"/>
  <c r="D28" i="2" s="1"/>
  <c r="D26" i="2"/>
  <c r="C19" i="2"/>
  <c r="B19" i="2"/>
  <c r="D18" i="2"/>
  <c r="D17" i="2"/>
  <c r="D19" i="2" s="1"/>
  <c r="C14" i="2"/>
  <c r="B14" i="2"/>
  <c r="D13" i="2"/>
  <c r="D12" i="2"/>
  <c r="D14" i="2" s="1"/>
  <c r="C9" i="2"/>
  <c r="B9" i="2"/>
  <c r="D8" i="2"/>
  <c r="D7" i="2"/>
  <c r="D9" i="2" s="1"/>
  <c r="C32" i="1"/>
  <c r="B32" i="1"/>
  <c r="D31" i="1"/>
  <c r="D30" i="1"/>
  <c r="D32" i="1" s="1"/>
  <c r="C28" i="1"/>
  <c r="B28" i="1"/>
  <c r="D27" i="1"/>
  <c r="D26" i="1"/>
  <c r="D28" i="1" s="1"/>
  <c r="C19" i="1"/>
  <c r="B19" i="1"/>
  <c r="D18" i="1"/>
  <c r="D17" i="1"/>
  <c r="D19" i="1" s="1"/>
  <c r="C14" i="1"/>
  <c r="B14" i="1"/>
  <c r="D13" i="1"/>
  <c r="D12" i="1"/>
  <c r="D14" i="1" s="1"/>
  <c r="C9" i="1"/>
  <c r="B9" i="1"/>
  <c r="D8" i="1"/>
  <c r="D7" i="1"/>
  <c r="D9" i="1" s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7" i="5"/>
  <c r="B19" i="3"/>
  <c r="B19" i="4" s="1"/>
  <c r="B30" i="5"/>
  <c r="B28" i="3"/>
  <c r="B28" i="4" s="1"/>
  <c r="B28" i="5"/>
  <c r="C17" i="5"/>
  <c r="B19" i="5"/>
  <c r="C12" i="5"/>
  <c r="B13" i="5"/>
  <c r="C9" i="3"/>
  <c r="C9" i="4" s="1"/>
  <c r="C8" i="5"/>
  <c r="C32" i="3"/>
  <c r="C32" i="4" s="1"/>
  <c r="C28" i="3"/>
  <c r="C28" i="4" s="1"/>
  <c r="K44" i="1"/>
  <c r="K43" i="1"/>
  <c r="K42" i="1"/>
  <c r="K41" i="1"/>
  <c r="K40" i="1"/>
  <c r="K39" i="1"/>
  <c r="K38" i="1"/>
  <c r="M44" i="1"/>
  <c r="M43" i="1"/>
  <c r="M42" i="1"/>
  <c r="M41" i="1"/>
  <c r="M40" i="1"/>
  <c r="M39" i="1"/>
  <c r="M38" i="1"/>
  <c r="C27" i="5"/>
  <c r="D8" i="3"/>
  <c r="D8" i="4" s="1"/>
  <c r="B14" i="5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B32" i="5"/>
  <c r="B31" i="5"/>
  <c r="C26" i="5"/>
  <c r="B12" i="5"/>
  <c r="B8" i="5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C22" i="5"/>
  <c r="D22" i="5"/>
  <c r="B22" i="5"/>
  <c r="D17" i="3"/>
  <c r="D17" i="4" s="1"/>
  <c r="B26" i="5"/>
  <c r="B27" i="5"/>
  <c r="C28" i="5"/>
  <c r="D26" i="3"/>
  <c r="D26" i="4" s="1"/>
  <c r="C32" i="5"/>
  <c r="C31" i="5"/>
  <c r="C30" i="5"/>
  <c r="B17" i="5"/>
  <c r="B18" i="5"/>
  <c r="B32" i="3"/>
  <c r="B32" i="4" s="1"/>
  <c r="C19" i="3"/>
  <c r="C19" i="4" s="1"/>
  <c r="C18" i="5"/>
  <c r="C19" i="5"/>
  <c r="C14" i="5"/>
  <c r="C13" i="5"/>
  <c r="C14" i="3"/>
  <c r="C14" i="4" s="1"/>
  <c r="B9" i="5"/>
  <c r="C9" i="5"/>
  <c r="C7" i="5"/>
  <c r="B9" i="3"/>
  <c r="B9" i="4" s="1"/>
  <c r="D30" i="5" l="1"/>
  <c r="D32" i="5"/>
  <c r="D32" i="3"/>
  <c r="D32" i="4" s="1"/>
  <c r="D31" i="5"/>
  <c r="D28" i="3"/>
  <c r="D28" i="4" s="1"/>
  <c r="D27" i="5"/>
  <c r="D28" i="5"/>
  <c r="D26" i="5"/>
  <c r="D18" i="5"/>
  <c r="D19" i="5"/>
  <c r="D19" i="3"/>
  <c r="D19" i="4" s="1"/>
  <c r="D17" i="5"/>
  <c r="D14" i="3"/>
  <c r="D14" i="4" s="1"/>
  <c r="D14" i="5"/>
  <c r="D13" i="5"/>
  <c r="D12" i="5"/>
  <c r="D12" i="3"/>
  <c r="D12" i="4" s="1"/>
  <c r="D9" i="3"/>
  <c r="D9" i="4" s="1"/>
  <c r="D8" i="5"/>
  <c r="D7" i="5"/>
  <c r="D9" i="5"/>
  <c r="D7" i="3"/>
  <c r="D7" i="4" s="1"/>
</calcChain>
</file>

<file path=xl/sharedStrings.xml><?xml version="1.0" encoding="utf-8"?>
<sst xmlns="http://schemas.openxmlformats.org/spreadsheetml/2006/main" count="268" uniqueCount="71">
  <si>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</si>
  <si>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</si>
  <si>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</si>
  <si>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</si>
  <si>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</si>
  <si>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</si>
  <si>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</si>
  <si>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</si>
  <si>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</si>
  <si>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</si>
  <si>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</si>
  <si>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</si>
  <si>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</si>
  <si>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</si>
  <si>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</si>
  <si>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</si>
  <si>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</si>
  <si>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</si>
  <si>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</si>
  <si>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</si>
  <si>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</si>
  <si>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</si>
  <si>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</si>
  <si>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</si>
  <si>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</si>
  <si>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</si>
  <si>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</si>
  <si>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</si>
  <si>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</si>
  <si>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</si>
  <si>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</si>
  <si>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</si>
  <si>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</si>
  <si>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</si>
  <si>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</si>
  <si>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</si>
  <si>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</si>
  <si>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</si>
  <si>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</si>
  <si>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</si>
  <si>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</si>
  <si>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</si>
  <si>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</si>
  <si>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</si>
  <si>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</si>
  <si>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</si>
  <si>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</si>
  <si>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</si>
  <si>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</si>
  <si>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</si>
  <si>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</si>
  <si>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</si>
  <si>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</si>
  <si>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</si>
  <si>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</si>
  <si>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</si>
  <si>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</si>
  <si>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</si>
  <si>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</si>
  <si>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</si>
  <si>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</si>
  <si>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</si>
  <si>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</si>
  <si>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Fuel Resource Mix as reported for the Period June 2016 to May 2017</t>
  </si>
  <si>
    <t>Fuel Resource Mix as reported for the Period June 2017 to May 2018</t>
  </si>
  <si>
    <t>&lt;0.0%</t>
  </si>
  <si>
    <t>TPS - Total kWh Year-To-Date (YTD) for 2019</t>
  </si>
  <si>
    <t>SOS - Total kWh Year-To-Date (YTD) for 2019</t>
  </si>
  <si>
    <t>ALL - Total kWh Year-To-Date (YTD) for 2019</t>
  </si>
  <si>
    <t>(As of July 31, 2020) July 2020 REPORT</t>
  </si>
  <si>
    <t>(As of August 28, 2020) August 2020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</si>
</sst>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6" fontId="4" fillId="0" borderId="4" xfId="9" applyNumberFormat="1" applyFont="1" applyBorder="1"/>
    <xf numFmtId="10" fontId="5" fillId="0" borderId="1" xfId="13" applyNumberFormat="1" applyFont="1" applyBorder="1"/>
    <xf numFmtId="10" fontId="5" fillId="0" borderId="1" xfId="13" applyNumberFormat="1" applyFont="1" applyBorder="1" applyAlignment="1">
      <alignment vertical="top" wrapText="1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6" t="s">
        <v>55</v>
      </c>
      <c r="B1" s="146"/>
      <c r="C1" s="146"/>
      <c r="D1" s="146"/>
    </row>
    <row r="2" spans="1:15" ht="15.75" x14ac:dyDescent="0.25">
      <c r="A2" s="146" t="s">
        <v>28</v>
      </c>
      <c r="B2" s="146"/>
      <c r="C2" s="146"/>
      <c r="D2" s="146"/>
    </row>
    <row r="3" spans="1:15" ht="5.25" customHeight="1" x14ac:dyDescent="0.2"/>
    <row r="4" spans="1:15" s="45" customFormat="1" ht="18" customHeight="1" x14ac:dyDescent="0.25">
      <c r="A4" s="147" t="s">
        <v>70</v>
      </c>
      <c r="B4" s="147"/>
      <c r="C4" s="147"/>
      <c r="D4" s="147"/>
      <c r="H4" s="46"/>
      <c r="I4" s="46"/>
    </row>
    <row r="5" spans="1:15" ht="9" customHeight="1" x14ac:dyDescent="0.25">
      <c r="A5" s="147"/>
      <c r="B5" s="147"/>
      <c r="C5" s="147"/>
      <c r="D5" s="147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5">
        <v>30291</v>
      </c>
      <c r="C7" s="135">
        <v>12039</v>
      </c>
      <c r="D7" s="135">
        <f>SUM(B7:C7)</f>
        <v>42330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6">
        <v>260220</v>
      </c>
      <c r="C8" s="136">
        <v>24223</v>
      </c>
      <c r="D8" s="136">
        <f>SUM(B8:C8)</f>
        <v>284443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7">
        <f>SUM(B7:B8)</f>
        <v>290511</v>
      </c>
      <c r="C9" s="137">
        <f>SUM(C7:C8)</f>
        <v>36262</v>
      </c>
      <c r="D9" s="137">
        <f>SUM(D7:D8)</f>
        <v>326773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35">
        <v>36765532</v>
      </c>
      <c r="C12" s="135">
        <v>364559204</v>
      </c>
      <c r="D12" s="135">
        <f>SUM(B12:C12)</f>
        <v>401324736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6">
        <v>324538454</v>
      </c>
      <c r="C13" s="136">
        <v>79596275</v>
      </c>
      <c r="D13" s="136">
        <f>SUM(B13:C13)</f>
        <v>404134729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7">
        <f>SUM(B12:B13)</f>
        <v>361303986</v>
      </c>
      <c r="C14" s="137">
        <f>SUM(C12:C13)</f>
        <v>444155479</v>
      </c>
      <c r="D14" s="137">
        <f>SUM(D12:D13)</f>
        <v>805459465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9">
        <v>86.814999999999998</v>
      </c>
      <c r="C17" s="139">
        <v>623.87</v>
      </c>
      <c r="D17" s="139">
        <f>SUM(B17:C17)</f>
        <v>710.68499999999995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40">
        <v>758.83299999999997</v>
      </c>
      <c r="C18" s="140">
        <v>179.48500000000001</v>
      </c>
      <c r="D18" s="140">
        <f>SUM(B18:C18)</f>
        <v>938.31799999999998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41">
        <f>SUM(B17:B18)</f>
        <v>845.64799999999991</v>
      </c>
      <c r="C19" s="141">
        <f>SUM(C17:C18)</f>
        <v>803.35500000000002</v>
      </c>
      <c r="D19" s="141">
        <f>SUM(D17:D18)</f>
        <v>1649.0029999999999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3"/>
      <c r="C20" s="143"/>
      <c r="D20" s="14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42">
        <v>29</v>
      </c>
      <c r="C22" s="142">
        <v>40</v>
      </c>
      <c r="D22" s="142">
        <v>42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66</v>
      </c>
      <c r="B26" s="135">
        <v>225085178</v>
      </c>
      <c r="C26" s="135">
        <v>2569875496</v>
      </c>
      <c r="D26" s="135">
        <f>SUM(B26:C26)</f>
        <v>2794960674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67</v>
      </c>
      <c r="B27" s="136">
        <v>1960331486</v>
      </c>
      <c r="C27" s="136">
        <v>541604920</v>
      </c>
      <c r="D27" s="136">
        <f>SUM(B27:C27)</f>
        <v>2501936406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68</v>
      </c>
      <c r="B28" s="137">
        <f>SUM(B26:B27)</f>
        <v>2185416664</v>
      </c>
      <c r="C28" s="137">
        <f>SUM(C26:C27)</f>
        <v>3111480416</v>
      </c>
      <c r="D28" s="137">
        <f>SUM(D26:D27)</f>
        <v>5296897080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4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5">
        <v>320013242</v>
      </c>
      <c r="C30" s="135">
        <v>3780346682</v>
      </c>
      <c r="D30" s="135">
        <f>SUM(B30:C30)</f>
        <v>4100359924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6">
        <v>2810587616</v>
      </c>
      <c r="C31" s="136">
        <v>819496172</v>
      </c>
      <c r="D31" s="136">
        <f>SUM(B31:C31)</f>
        <v>3630083788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7">
        <f>SUM(B30:B31)</f>
        <v>3130600858</v>
      </c>
      <c r="C32" s="137">
        <f>SUM(C30:C31)</f>
        <v>4599842854</v>
      </c>
      <c r="D32" s="137">
        <f>SUM(D30:D31)</f>
        <v>7730443712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3">
        <v>9706</v>
      </c>
      <c r="C38" s="134">
        <v>0.28999999999999998</v>
      </c>
      <c r="D38" s="133">
        <v>36949</v>
      </c>
      <c r="E38" s="134">
        <v>0.3</v>
      </c>
      <c r="F38" s="133">
        <v>23578</v>
      </c>
      <c r="G38" s="145">
        <v>0.71</v>
      </c>
      <c r="H38" s="133">
        <v>87389</v>
      </c>
      <c r="I38" s="134">
        <v>0.7</v>
      </c>
      <c r="J38" s="133">
        <v>33284</v>
      </c>
      <c r="K38" s="118">
        <f>J38/J45</f>
        <v>0.90848049785735729</v>
      </c>
      <c r="L38" s="133">
        <v>124338</v>
      </c>
      <c r="M38" s="119">
        <f>L38/L45</f>
        <v>0.15489315265081582</v>
      </c>
      <c r="N38" s="5"/>
      <c r="O38" s="64"/>
    </row>
    <row r="39" spans="1:15" ht="15.75" x14ac:dyDescent="0.2">
      <c r="A39" s="14" t="s">
        <v>47</v>
      </c>
      <c r="B39" s="133">
        <v>1315</v>
      </c>
      <c r="C39" s="134">
        <v>0.56000000000000005</v>
      </c>
      <c r="D39" s="133">
        <v>68027</v>
      </c>
      <c r="E39" s="134">
        <v>0.59</v>
      </c>
      <c r="F39" s="133">
        <v>1052</v>
      </c>
      <c r="G39" s="134">
        <v>0.44</v>
      </c>
      <c r="H39" s="133">
        <v>46854</v>
      </c>
      <c r="I39" s="134">
        <v>0.41</v>
      </c>
      <c r="J39" s="133">
        <v>2367</v>
      </c>
      <c r="K39" s="118">
        <f>J39/J45</f>
        <v>6.4606818243851838E-2</v>
      </c>
      <c r="L39" s="133">
        <v>114881</v>
      </c>
      <c r="M39" s="119">
        <f>L39/L45</f>
        <v>0.14311216417891853</v>
      </c>
      <c r="N39" s="5"/>
      <c r="O39" s="64"/>
    </row>
    <row r="40" spans="1:15" ht="15.75" x14ac:dyDescent="0.2">
      <c r="A40" s="14" t="s">
        <v>48</v>
      </c>
      <c r="B40" s="133">
        <v>319</v>
      </c>
      <c r="C40" s="134">
        <v>0.7</v>
      </c>
      <c r="D40" s="133">
        <v>44866</v>
      </c>
      <c r="E40" s="134">
        <v>0.72</v>
      </c>
      <c r="F40" s="133">
        <v>135</v>
      </c>
      <c r="G40" s="134">
        <v>0.3</v>
      </c>
      <c r="H40" s="133">
        <v>17808</v>
      </c>
      <c r="I40" s="134">
        <v>0.28000000000000003</v>
      </c>
      <c r="J40" s="133">
        <v>454</v>
      </c>
      <c r="K40" s="118">
        <f>J40/J45</f>
        <v>1.2391844310396593E-2</v>
      </c>
      <c r="L40" s="133">
        <v>62674</v>
      </c>
      <c r="M40" s="119">
        <f>L40/L45</f>
        <v>7.8075676375985073E-2</v>
      </c>
      <c r="N40" s="5"/>
      <c r="O40" s="64"/>
    </row>
    <row r="41" spans="1:15" ht="15.75" x14ac:dyDescent="0.2">
      <c r="A41" s="14" t="s">
        <v>49</v>
      </c>
      <c r="B41" s="133">
        <v>141</v>
      </c>
      <c r="C41" s="134">
        <v>0.83</v>
      </c>
      <c r="D41" s="133">
        <v>34909</v>
      </c>
      <c r="E41" s="134">
        <v>0.83</v>
      </c>
      <c r="F41" s="133">
        <v>29</v>
      </c>
      <c r="G41" s="134">
        <v>0.17</v>
      </c>
      <c r="H41" s="133">
        <v>6907</v>
      </c>
      <c r="I41" s="134">
        <v>0.17</v>
      </c>
      <c r="J41" s="133">
        <v>170</v>
      </c>
      <c r="K41" s="118">
        <f>J41/J45</f>
        <v>4.6401179135846272E-3</v>
      </c>
      <c r="L41" s="133">
        <v>41816</v>
      </c>
      <c r="M41" s="119">
        <f>L41/L45</f>
        <v>5.2091975673137052E-2</v>
      </c>
      <c r="N41" s="5"/>
      <c r="O41" s="64"/>
    </row>
    <row r="42" spans="1:15" ht="15.75" x14ac:dyDescent="0.2">
      <c r="A42" s="14" t="s">
        <v>50</v>
      </c>
      <c r="B42" s="133">
        <v>92</v>
      </c>
      <c r="C42" s="134">
        <v>0.92</v>
      </c>
      <c r="D42" s="133">
        <v>32307</v>
      </c>
      <c r="E42" s="134">
        <v>0.92</v>
      </c>
      <c r="F42" s="133">
        <v>8</v>
      </c>
      <c r="G42" s="134">
        <v>0.08</v>
      </c>
      <c r="H42" s="133">
        <v>2743</v>
      </c>
      <c r="I42" s="134">
        <v>0.08</v>
      </c>
      <c r="J42" s="133">
        <v>100</v>
      </c>
      <c r="K42" s="118">
        <f>J42/J45</f>
        <v>2.7294811256380162E-3</v>
      </c>
      <c r="L42" s="133">
        <v>35050</v>
      </c>
      <c r="M42" s="119">
        <f>L42/L45</f>
        <v>4.3663280738077619E-2</v>
      </c>
      <c r="N42" s="5"/>
      <c r="O42" s="64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18">
        <f>J43/J45</f>
        <v>1.5558042416136692E-3</v>
      </c>
      <c r="L43" s="133">
        <v>25351</v>
      </c>
      <c r="M43" s="119">
        <f>L43/L45</f>
        <v>3.1580822538973062E-2</v>
      </c>
      <c r="N43" s="5"/>
      <c r="O43" s="64"/>
    </row>
    <row r="44" spans="1:15" ht="15.75" x14ac:dyDescent="0.2">
      <c r="A44" s="14" t="s">
        <v>52</v>
      </c>
      <c r="B44" s="133">
        <v>187</v>
      </c>
      <c r="C44" s="134">
        <v>0.91</v>
      </c>
      <c r="D44" s="133">
        <v>385087</v>
      </c>
      <c r="E44" s="134">
        <v>0.97</v>
      </c>
      <c r="F44" s="133">
        <v>18</v>
      </c>
      <c r="G44" s="134">
        <v>0.09</v>
      </c>
      <c r="H44" s="133">
        <v>13537</v>
      </c>
      <c r="I44" s="134">
        <v>0.03</v>
      </c>
      <c r="J44" s="133">
        <v>205</v>
      </c>
      <c r="K44" s="118">
        <f>J44/J45</f>
        <v>5.5954363075579336E-3</v>
      </c>
      <c r="L44" s="133">
        <v>398624</v>
      </c>
      <c r="M44" s="119">
        <f>L44/L45</f>
        <v>0.4965829278440928</v>
      </c>
      <c r="N44" s="5"/>
      <c r="O44" s="64"/>
    </row>
    <row r="45" spans="1:15" ht="15.75" x14ac:dyDescent="0.25">
      <c r="A45" s="14" t="s">
        <v>4</v>
      </c>
      <c r="B45" s="138">
        <v>11813</v>
      </c>
      <c r="C45" s="134">
        <v>0.32</v>
      </c>
      <c r="D45" s="138">
        <v>625669</v>
      </c>
      <c r="E45" s="134">
        <v>0.78</v>
      </c>
      <c r="F45" s="138">
        <v>24824</v>
      </c>
      <c r="G45" s="134">
        <v>0.68</v>
      </c>
      <c r="H45" s="138">
        <v>177065</v>
      </c>
      <c r="I45" s="134">
        <v>0.22</v>
      </c>
      <c r="J45" s="138">
        <v>36637</v>
      </c>
      <c r="K45" s="118">
        <f>J45/J45</f>
        <v>1</v>
      </c>
      <c r="L45" s="138">
        <v>802734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8" t="s">
        <v>64</v>
      </c>
      <c r="B51" s="148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9" t="s">
        <v>36</v>
      </c>
      <c r="B52" s="149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L50" sqref="L50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6" t="s">
        <v>55</v>
      </c>
      <c r="B1" s="146"/>
      <c r="C1" s="146"/>
      <c r="D1" s="146"/>
    </row>
    <row r="2" spans="1:15" ht="15.75" x14ac:dyDescent="0.25">
      <c r="A2" s="146" t="s">
        <v>28</v>
      </c>
      <c r="B2" s="146"/>
      <c r="C2" s="146"/>
      <c r="D2" s="146"/>
    </row>
    <row r="3" spans="1:15" ht="5.25" customHeight="1" x14ac:dyDescent="0.2"/>
    <row r="4" spans="1:15" s="45" customFormat="1" ht="18" customHeight="1" x14ac:dyDescent="0.25">
      <c r="A4" s="147" t="s">
        <v>69</v>
      </c>
      <c r="B4" s="147"/>
      <c r="C4" s="147"/>
      <c r="D4" s="147"/>
      <c r="H4" s="46"/>
      <c r="I4" s="46"/>
    </row>
    <row r="5" spans="1:15" ht="9" customHeight="1" x14ac:dyDescent="0.25">
      <c r="A5" s="147"/>
      <c r="B5" s="147"/>
      <c r="C5" s="147"/>
      <c r="D5" s="147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5">
        <v>30587</v>
      </c>
      <c r="C7" s="135">
        <v>12023</v>
      </c>
      <c r="D7" s="135">
        <f>SUM(B7:C7)</f>
        <v>42610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6">
        <v>259693</v>
      </c>
      <c r="C8" s="136">
        <v>24188</v>
      </c>
      <c r="D8" s="136">
        <f>SUM(B8:C8)</f>
        <v>283881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7">
        <f>SUM(B7:B8)</f>
        <v>290280</v>
      </c>
      <c r="C9" s="137">
        <f>SUM(C7:C8)</f>
        <v>36211</v>
      </c>
      <c r="D9" s="137">
        <f>SUM(D7:D8)</f>
        <v>326491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5">
        <v>38179562</v>
      </c>
      <c r="C12" s="135">
        <v>357329594</v>
      </c>
      <c r="D12" s="135">
        <f>SUM(B12:C12)</f>
        <v>395509156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6">
        <v>333106484</v>
      </c>
      <c r="C13" s="136">
        <v>79671416</v>
      </c>
      <c r="D13" s="136">
        <f>SUM(B13:C13)</f>
        <v>412777900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7">
        <f>SUM(B12:B13)</f>
        <v>371286046</v>
      </c>
      <c r="C14" s="137">
        <f>SUM(C12:C13)</f>
        <v>437001010</v>
      </c>
      <c r="D14" s="137">
        <f>SUM(D12:D13)</f>
        <v>808287056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9">
        <v>87.908000000000001</v>
      </c>
      <c r="C17" s="139">
        <v>625.67200000000003</v>
      </c>
      <c r="D17" s="139">
        <f>SUM(B17:C17)</f>
        <v>713.58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40">
        <v>756.88199999999995</v>
      </c>
      <c r="C18" s="140">
        <v>177.11</v>
      </c>
      <c r="D18" s="140">
        <f>SUM(B18:C18)</f>
        <v>933.99199999999996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41">
        <f>SUM(B17:B18)</f>
        <v>844.79</v>
      </c>
      <c r="C19" s="141">
        <f>SUM(C17:C18)</f>
        <v>802.78200000000004</v>
      </c>
      <c r="D19" s="141">
        <f>SUM(D17:D18)</f>
        <v>1647.5720000000001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3"/>
      <c r="C20" s="143"/>
      <c r="D20" s="143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42">
        <v>29</v>
      </c>
      <c r="C22" s="142">
        <v>40</v>
      </c>
      <c r="D22" s="142">
        <v>42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66</v>
      </c>
      <c r="B26" s="135">
        <v>188319646</v>
      </c>
      <c r="C26" s="135">
        <v>2205316292</v>
      </c>
      <c r="D26" s="135">
        <f>SUM(B26:C26)</f>
        <v>2393635938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67</v>
      </c>
      <c r="B27" s="136">
        <v>1635793032</v>
      </c>
      <c r="C27" s="136">
        <v>462008645</v>
      </c>
      <c r="D27" s="136">
        <f>SUM(B27:C27)</f>
        <v>2097801677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68</v>
      </c>
      <c r="B28" s="137">
        <f>SUM(B26:B27)</f>
        <v>1824112678</v>
      </c>
      <c r="C28" s="137">
        <f>SUM(C26:C27)</f>
        <v>2667324937</v>
      </c>
      <c r="D28" s="137">
        <f>SUM(D26:D27)</f>
        <v>4491437615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4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5">
        <v>317486369</v>
      </c>
      <c r="C30" s="135">
        <v>3791862764</v>
      </c>
      <c r="D30" s="135">
        <f>SUM(B30:C30)</f>
        <v>4109349133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6">
        <v>2812499737</v>
      </c>
      <c r="C31" s="136">
        <v>831080263</v>
      </c>
      <c r="D31" s="136">
        <f>SUM(B31:C31)</f>
        <v>3643580000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7">
        <f>SUM(B30:B31)</f>
        <v>3129986106</v>
      </c>
      <c r="C32" s="137">
        <f>SUM(C30:C31)</f>
        <v>4622943027</v>
      </c>
      <c r="D32" s="137">
        <f>SUM(D30:D31)</f>
        <v>7752929133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3">
        <v>9706</v>
      </c>
      <c r="C38" s="134">
        <v>0.28999999999999998</v>
      </c>
      <c r="D38" s="133">
        <v>36949</v>
      </c>
      <c r="E38" s="134">
        <v>0.3</v>
      </c>
      <c r="F38" s="133">
        <v>23578</v>
      </c>
      <c r="G38" s="145">
        <v>0.71</v>
      </c>
      <c r="H38" s="133">
        <v>87389</v>
      </c>
      <c r="I38" s="134">
        <v>0.7</v>
      </c>
      <c r="J38" s="133">
        <v>33284</v>
      </c>
      <c r="K38" s="131">
        <f>J38/J45</f>
        <v>0.90848049785735729</v>
      </c>
      <c r="L38" s="133">
        <v>124338</v>
      </c>
      <c r="M38" s="132">
        <f>L38/L45</f>
        <v>0.15489315265081582</v>
      </c>
      <c r="N38" s="3"/>
      <c r="O38" s="2"/>
    </row>
    <row r="39" spans="1:15" ht="15.75" x14ac:dyDescent="0.2">
      <c r="A39" s="14" t="s">
        <v>47</v>
      </c>
      <c r="B39" s="133">
        <v>1315</v>
      </c>
      <c r="C39" s="134">
        <v>0.56000000000000005</v>
      </c>
      <c r="D39" s="133">
        <v>68027</v>
      </c>
      <c r="E39" s="134">
        <v>0.59</v>
      </c>
      <c r="F39" s="133">
        <v>1052</v>
      </c>
      <c r="G39" s="134">
        <v>0.44</v>
      </c>
      <c r="H39" s="133">
        <v>46854</v>
      </c>
      <c r="I39" s="134">
        <v>0.41</v>
      </c>
      <c r="J39" s="133">
        <v>2367</v>
      </c>
      <c r="K39" s="131">
        <f>J39/J45</f>
        <v>6.4606818243851838E-2</v>
      </c>
      <c r="L39" s="133">
        <v>114881</v>
      </c>
      <c r="M39" s="132">
        <f>L39/L45</f>
        <v>0.14311216417891853</v>
      </c>
      <c r="N39" s="3"/>
      <c r="O39" s="2"/>
    </row>
    <row r="40" spans="1:15" ht="15.75" x14ac:dyDescent="0.2">
      <c r="A40" s="14" t="s">
        <v>48</v>
      </c>
      <c r="B40" s="133">
        <v>319</v>
      </c>
      <c r="C40" s="134">
        <v>0.7</v>
      </c>
      <c r="D40" s="133">
        <v>44866</v>
      </c>
      <c r="E40" s="134">
        <v>0.72</v>
      </c>
      <c r="F40" s="133">
        <v>135</v>
      </c>
      <c r="G40" s="134">
        <v>0.3</v>
      </c>
      <c r="H40" s="133">
        <v>17808</v>
      </c>
      <c r="I40" s="134">
        <v>0.28000000000000003</v>
      </c>
      <c r="J40" s="133">
        <v>454</v>
      </c>
      <c r="K40" s="131">
        <f>J40/J45</f>
        <v>1.2391844310396593E-2</v>
      </c>
      <c r="L40" s="133">
        <v>62674</v>
      </c>
      <c r="M40" s="132">
        <f>L40/L45</f>
        <v>7.8075676375985073E-2</v>
      </c>
      <c r="N40" s="3"/>
      <c r="O40" s="2"/>
    </row>
    <row r="41" spans="1:15" ht="15.75" x14ac:dyDescent="0.2">
      <c r="A41" s="14" t="s">
        <v>49</v>
      </c>
      <c r="B41" s="133">
        <v>141</v>
      </c>
      <c r="C41" s="134">
        <v>0.83</v>
      </c>
      <c r="D41" s="133">
        <v>34909</v>
      </c>
      <c r="E41" s="134">
        <v>0.83</v>
      </c>
      <c r="F41" s="133">
        <v>29</v>
      </c>
      <c r="G41" s="134">
        <v>0.17</v>
      </c>
      <c r="H41" s="133">
        <v>6907</v>
      </c>
      <c r="I41" s="134">
        <v>0.17</v>
      </c>
      <c r="J41" s="133">
        <v>170</v>
      </c>
      <c r="K41" s="131">
        <f>J41/J45</f>
        <v>4.6401179135846272E-3</v>
      </c>
      <c r="L41" s="133">
        <v>41816</v>
      </c>
      <c r="M41" s="132">
        <f>L41/L45</f>
        <v>5.2091975673137052E-2</v>
      </c>
      <c r="N41" s="3"/>
      <c r="O41" s="2"/>
    </row>
    <row r="42" spans="1:15" ht="15.75" x14ac:dyDescent="0.2">
      <c r="A42" s="14" t="s">
        <v>50</v>
      </c>
      <c r="B42" s="133">
        <v>92</v>
      </c>
      <c r="C42" s="134">
        <v>0.92</v>
      </c>
      <c r="D42" s="133">
        <v>32307</v>
      </c>
      <c r="E42" s="134">
        <v>0.92</v>
      </c>
      <c r="F42" s="133">
        <v>8</v>
      </c>
      <c r="G42" s="134">
        <v>0.08</v>
      </c>
      <c r="H42" s="133">
        <v>2743</v>
      </c>
      <c r="I42" s="134">
        <v>0.08</v>
      </c>
      <c r="J42" s="133">
        <v>100</v>
      </c>
      <c r="K42" s="131">
        <f>J42/J45</f>
        <v>2.7294811256380162E-3</v>
      </c>
      <c r="L42" s="133">
        <v>35050</v>
      </c>
      <c r="M42" s="132">
        <f>L42/L45</f>
        <v>4.3663280738077619E-2</v>
      </c>
      <c r="N42" s="3"/>
      <c r="O42" s="2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31">
        <f>J43/J45</f>
        <v>1.5558042416136692E-3</v>
      </c>
      <c r="L43" s="133">
        <v>25351</v>
      </c>
      <c r="M43" s="132">
        <f>L43/L45</f>
        <v>3.1580822538973062E-2</v>
      </c>
      <c r="N43" s="3"/>
      <c r="O43" s="2"/>
    </row>
    <row r="44" spans="1:15" ht="15.75" x14ac:dyDescent="0.2">
      <c r="A44" s="14" t="s">
        <v>52</v>
      </c>
      <c r="B44" s="133">
        <v>187</v>
      </c>
      <c r="C44" s="134">
        <v>0.91</v>
      </c>
      <c r="D44" s="133">
        <v>385087</v>
      </c>
      <c r="E44" s="134">
        <v>0.97</v>
      </c>
      <c r="F44" s="133">
        <v>18</v>
      </c>
      <c r="G44" s="134">
        <v>0.09</v>
      </c>
      <c r="H44" s="133">
        <v>13537</v>
      </c>
      <c r="I44" s="134">
        <v>0.03</v>
      </c>
      <c r="J44" s="133">
        <v>205</v>
      </c>
      <c r="K44" s="131">
        <f>J44/J45</f>
        <v>5.5954363075579336E-3</v>
      </c>
      <c r="L44" s="133">
        <v>398624</v>
      </c>
      <c r="M44" s="132">
        <f>L44/L45</f>
        <v>0.4965829278440928</v>
      </c>
      <c r="N44" s="3"/>
      <c r="O44" s="2"/>
    </row>
    <row r="45" spans="1:15" ht="15.75" x14ac:dyDescent="0.25">
      <c r="A45" s="14" t="s">
        <v>4</v>
      </c>
      <c r="B45" s="138">
        <v>11813</v>
      </c>
      <c r="C45" s="134">
        <v>0.32</v>
      </c>
      <c r="D45" s="138">
        <v>625669</v>
      </c>
      <c r="E45" s="134">
        <v>0.78</v>
      </c>
      <c r="F45" s="138">
        <v>24824</v>
      </c>
      <c r="G45" s="134">
        <v>0.68</v>
      </c>
      <c r="H45" s="138">
        <v>177065</v>
      </c>
      <c r="I45" s="134">
        <v>0.22</v>
      </c>
      <c r="J45" s="138">
        <v>36637</v>
      </c>
      <c r="K45" s="131">
        <v>1</v>
      </c>
      <c r="L45" s="138">
        <v>802734</v>
      </c>
      <c r="M45" s="132"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8" t="s">
        <v>64</v>
      </c>
      <c r="B51" s="148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9" t="s">
        <v>36</v>
      </c>
      <c r="B52" s="149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0.26800000000000002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0.33100000000000002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0.34300000000000003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5.7000000000000002E-2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65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1.7000000000000001E-2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3.0000000000000001E-3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2.7E-2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50" t="s">
        <v>55</v>
      </c>
      <c r="B1" s="150"/>
      <c r="C1" s="150"/>
      <c r="D1" s="150"/>
    </row>
    <row r="2" spans="1:14" ht="15.75" x14ac:dyDescent="0.25">
      <c r="A2" s="150" t="s">
        <v>28</v>
      </c>
      <c r="B2" s="150"/>
      <c r="C2" s="150"/>
      <c r="D2" s="150"/>
    </row>
    <row r="3" spans="1:14" ht="5.25" customHeight="1" x14ac:dyDescent="0.2"/>
    <row r="4" spans="1:14" ht="18" customHeight="1" x14ac:dyDescent="0.25">
      <c r="A4" s="147" t="s">
        <v>70</v>
      </c>
      <c r="B4" s="147"/>
      <c r="C4" s="147"/>
      <c r="D4" s="147"/>
      <c r="E4" s="74"/>
      <c r="H4" s="75"/>
      <c r="I4" s="75"/>
    </row>
    <row r="5" spans="1:14" ht="9" customHeight="1" x14ac:dyDescent="0.25">
      <c r="A5" s="151"/>
      <c r="B5" s="151"/>
      <c r="C5" s="151"/>
      <c r="D5" s="151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-296</v>
      </c>
      <c r="C7" s="84">
        <f>'Current Month '!C7-'Previous Month '!C7</f>
        <v>16</v>
      </c>
      <c r="D7" s="84">
        <f>'Current Month '!D7-'Previous Month '!D7</f>
        <v>-280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527</v>
      </c>
      <c r="C8" s="84">
        <f>'Current Month '!C8-'Previous Month '!C8</f>
        <v>35</v>
      </c>
      <c r="D8" s="84">
        <f>'Current Month '!D8-'Previous Month '!D8</f>
        <v>562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231</v>
      </c>
      <c r="C9" s="84">
        <f>'Current Month '!C9-'Previous Month '!C9</f>
        <v>51</v>
      </c>
      <c r="D9" s="84">
        <f>'Current Month '!D9-'Previous Month '!D9</f>
        <v>282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-1414030</v>
      </c>
      <c r="C12" s="84">
        <f>'Current Month '!C12-'Previous Month '!C12</f>
        <v>7229610</v>
      </c>
      <c r="D12" s="84">
        <f>'Current Month '!D12-'Previous Month '!D12</f>
        <v>5815580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-8568030</v>
      </c>
      <c r="C13" s="84">
        <f>'Current Month '!C13-'Previous Month '!C13</f>
        <v>-75141</v>
      </c>
      <c r="D13" s="84">
        <f>'Current Month '!D13-'Previous Month '!D13</f>
        <v>-8643171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-9982060</v>
      </c>
      <c r="C14" s="84">
        <f>'Current Month '!C14-'Previous Month '!C14</f>
        <v>7154469</v>
      </c>
      <c r="D14" s="84">
        <f>'Current Month '!D14-'Previous Month '!D14</f>
        <v>-2827591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-1.0930000000000035</v>
      </c>
      <c r="C17" s="84">
        <f>'Current Month '!C17-'Previous Month '!C17</f>
        <v>-1.8020000000000209</v>
      </c>
      <c r="D17" s="84">
        <f>'Current Month '!D17-'Previous Month '!D17</f>
        <v>-2.8950000000000955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1.9510000000000218</v>
      </c>
      <c r="C18" s="84">
        <f>'Current Month '!C18-'Previous Month '!C18</f>
        <v>2.375</v>
      </c>
      <c r="D18" s="84">
        <f>'Current Month '!D18-'Previous Month '!D18</f>
        <v>4.3260000000000218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0.85799999999994725</v>
      </c>
      <c r="C19" s="84">
        <f>'Current Month '!C19-'Previous Month '!C19</f>
        <v>0.57299999999997908</v>
      </c>
      <c r="D19" s="84">
        <f>'Current Month '!D19-'Previous Month '!D19</f>
        <v>1.4309999999998126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36765532</v>
      </c>
      <c r="C26" s="84">
        <f>'Current Month '!C26-'Previous Month '!C26</f>
        <v>364559204</v>
      </c>
      <c r="D26" s="84">
        <f>'Current Month '!D26-'Previous Month '!D26</f>
        <v>401324736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324538454</v>
      </c>
      <c r="C27" s="84">
        <f>'Current Month '!C27-'Previous Month '!C27</f>
        <v>79596275</v>
      </c>
      <c r="D27" s="84">
        <f>'Current Month '!D27-'Previous Month '!D27</f>
        <v>404134729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361303986</v>
      </c>
      <c r="C28" s="84">
        <f>'Current Month '!C28-'Previous Month '!C28</f>
        <v>444155479</v>
      </c>
      <c r="D28" s="84">
        <f>'Current Month '!D28-'Previous Month '!D28</f>
        <v>805459465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2526873</v>
      </c>
      <c r="C30" s="84">
        <f>'Current Month '!C30-'Previous Month '!C30</f>
        <v>-11516082</v>
      </c>
      <c r="D30" s="84">
        <f>'Current Month '!D30-'Previous Month '!D30</f>
        <v>-8989209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-1912121</v>
      </c>
      <c r="C31" s="84">
        <f>'Current Month '!C31-'Previous Month '!C31</f>
        <v>-11584091</v>
      </c>
      <c r="D31" s="84">
        <f>'Current Month '!D31-'Previous Month '!D31</f>
        <v>-13496212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614752</v>
      </c>
      <c r="C32" s="84">
        <f>'Current Month '!C32-'Previous Month '!C32</f>
        <v>-23100173</v>
      </c>
      <c r="D32" s="84">
        <f>'Current Month '!D32-'Previous Month '!D32</f>
        <v>-22485421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50" t="s">
        <v>55</v>
      </c>
      <c r="B1" s="150"/>
      <c r="C1" s="150"/>
      <c r="D1" s="150"/>
    </row>
    <row r="2" spans="1:14" ht="15.75" x14ac:dyDescent="0.25">
      <c r="A2" s="150" t="s">
        <v>28</v>
      </c>
      <c r="B2" s="150"/>
      <c r="C2" s="150"/>
      <c r="D2" s="150"/>
    </row>
    <row r="3" spans="1:14" ht="5.25" customHeight="1" x14ac:dyDescent="0.2"/>
    <row r="4" spans="1:14" ht="18" customHeight="1" x14ac:dyDescent="0.25">
      <c r="A4" s="147" t="s">
        <v>70</v>
      </c>
      <c r="B4" s="147"/>
      <c r="C4" s="147"/>
      <c r="D4" s="147"/>
      <c r="E4" s="74"/>
      <c r="H4" s="75"/>
      <c r="I4" s="75"/>
    </row>
    <row r="5" spans="1:14" ht="9" customHeight="1" x14ac:dyDescent="0.25">
      <c r="A5" s="151"/>
      <c r="B5" s="151"/>
      <c r="C5" s="151"/>
      <c r="D5" s="151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-9.6773138915225414E-3</v>
      </c>
      <c r="C7" s="108">
        <f>Difference!C7/'Previous Month '!C7</f>
        <v>1.330782666555768E-3</v>
      </c>
      <c r="D7" s="108">
        <f>Difference!D7/'Previous Month '!D7</f>
        <v>-6.571227411405773E-3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2.0293192346347417E-3</v>
      </c>
      <c r="C8" s="108">
        <f>Difference!C8/'Previous Month '!C8</f>
        <v>1.4469985116586737E-3</v>
      </c>
      <c r="D8" s="108">
        <f>Difference!D8/'Previous Month '!D8</f>
        <v>1.9797027627773611E-3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7.9578338156262914E-4</v>
      </c>
      <c r="C9" s="108">
        <f>Difference!C9/'Previous Month '!C9</f>
        <v>1.4084118085664577E-3</v>
      </c>
      <c r="D9" s="108">
        <f>Difference!D9/'Previous Month '!D9</f>
        <v>8.6372978121908414E-4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-3.7036307540667959E-2</v>
      </c>
      <c r="C12" s="108">
        <f>Difference!C12/'Previous Month '!C12</f>
        <v>2.0232329259579882E-2</v>
      </c>
      <c r="D12" s="108">
        <f>Difference!D12/'Previous Month '!D12</f>
        <v>1.4704033804972141E-2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-2.5721594779884262E-2</v>
      </c>
      <c r="C13" s="108">
        <f>Difference!C13/'Previous Month '!C13</f>
        <v>-9.4313624349289839E-4</v>
      </c>
      <c r="D13" s="108">
        <f>Difference!D13/'Previous Month '!D13</f>
        <v>-2.0939035253583101E-2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-2.6885093333133235E-2</v>
      </c>
      <c r="C14" s="108">
        <f>Difference!C14/'Previous Month '!C14</f>
        <v>1.6371744770109341E-2</v>
      </c>
      <c r="D14" s="108">
        <f>Difference!D14/'Previous Month '!D14</f>
        <v>-3.4982509976010305E-3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-1.2433453155571775E-2</v>
      </c>
      <c r="C17" s="108">
        <f>Difference!C17/'Previous Month '!C17</f>
        <v>-2.8801033129179838E-3</v>
      </c>
      <c r="D17" s="108">
        <f>Difference!D17/'Previous Month '!D17</f>
        <v>-4.0570083242244676E-3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2.5776805367283434E-3</v>
      </c>
      <c r="C18" s="108">
        <f>Difference!C18/'Previous Month '!C18</f>
        <v>1.3409745355993449E-2</v>
      </c>
      <c r="D18" s="108">
        <f>Difference!D18/'Previous Month '!D18</f>
        <v>4.6317313210391762E-3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1.0156370222184771E-3</v>
      </c>
      <c r="C19" s="108">
        <f>Difference!C19/'Previous Month '!C19</f>
        <v>7.1376787222431374E-4</v>
      </c>
      <c r="D19" s="108">
        <f>Difference!D19/'Previous Month '!D19</f>
        <v>8.6855081295373585E-4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0.19522940267209296</v>
      </c>
      <c r="C26" s="108">
        <f>Difference!C26/'Previous Month '!C26</f>
        <v>0.16530925986556852</v>
      </c>
      <c r="D26" s="108">
        <f>Difference!D26/'Previous Month '!D26</f>
        <v>0.16766323133305161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0.19839823721660163</v>
      </c>
      <c r="C27" s="108">
        <f>Difference!C27/'Previous Month '!C27</f>
        <v>0.17228308574182633</v>
      </c>
      <c r="D27" s="108">
        <f>Difference!D27/'Previous Month '!D27</f>
        <v>0.19264677563702795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0.19807108977288737</v>
      </c>
      <c r="C28" s="108">
        <f>Difference!C28/'Previous Month '!C28</f>
        <v>0.16651719962531134</v>
      </c>
      <c r="D28" s="108">
        <f>Difference!D28/'Previous Month '!D28</f>
        <v>0.1793322169966286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7.9589968160176348E-3</v>
      </c>
      <c r="C30" s="108">
        <f>Difference!C30/'Previous Month '!C30</f>
        <v>-3.0370513694044652E-3</v>
      </c>
      <c r="D30" s="108">
        <f>Difference!D30/'Previous Month '!D30</f>
        <v>-2.1875018911906114E-3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-6.7986530801940478E-4</v>
      </c>
      <c r="C31" s="108">
        <f>Difference!C31/'Previous Month '!C31</f>
        <v>-1.3938594761213816E-2</v>
      </c>
      <c r="D31" s="108">
        <f>Difference!D31/'Previous Month '!D31</f>
        <v>-3.7041074986688917E-3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1.9640726162379967E-4</v>
      </c>
      <c r="C32" s="108">
        <f>Difference!C32/'Previous Month '!C32</f>
        <v>-4.9968543555663422E-3</v>
      </c>
      <c r="D32" s="108">
        <f>Difference!D32/'Previous Month '!D32</f>
        <v>-2.900248488573409E-3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F13" sqref="F13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6" t="s">
        <v>55</v>
      </c>
      <c r="B1" s="146"/>
      <c r="C1" s="146"/>
      <c r="D1" s="146"/>
    </row>
    <row r="2" spans="1:15" ht="15.75" x14ac:dyDescent="0.25">
      <c r="A2" s="146" t="s">
        <v>28</v>
      </c>
      <c r="B2" s="146"/>
      <c r="C2" s="146"/>
      <c r="D2" s="146"/>
    </row>
    <row r="3" spans="1:15" ht="5.25" customHeight="1" x14ac:dyDescent="0.2"/>
    <row r="4" spans="1:15" s="45" customFormat="1" ht="18" customHeight="1" x14ac:dyDescent="0.25">
      <c r="A4" s="147" t="s">
        <v>70</v>
      </c>
      <c r="B4" s="147"/>
      <c r="C4" s="147"/>
      <c r="D4" s="147"/>
      <c r="H4" s="46"/>
      <c r="I4" s="46"/>
    </row>
    <row r="5" spans="1:15" ht="9" customHeight="1" x14ac:dyDescent="0.25">
      <c r="A5" s="147"/>
      <c r="B5" s="147"/>
      <c r="C5" s="147"/>
      <c r="D5" s="147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0.1042679967367845</v>
      </c>
      <c r="C7" s="110">
        <f>'Current Month '!C7/'Current Month '!C9</f>
        <v>0.3320004412332469</v>
      </c>
      <c r="D7" s="110">
        <f>'Current Month '!D7/'Current Month '!D9</f>
        <v>0.12953946623497045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0.89573200326321556</v>
      </c>
      <c r="C8" s="110">
        <f>'Current Month '!C8/'Current Month '!C9</f>
        <v>0.6679995587667531</v>
      </c>
      <c r="D8" s="110">
        <f>'Current Month '!D8/'Current Month '!D9</f>
        <v>0.87046053376502952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0.10175789203720548</v>
      </c>
      <c r="C12" s="110">
        <f>'Current Month '!C12/'Current Month '!C14</f>
        <v>0.82079186509370972</v>
      </c>
      <c r="D12" s="110">
        <f>'Current Month '!D12/'Current Month '!D14</f>
        <v>0.498255658340299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0.89824210796279447</v>
      </c>
      <c r="C13" s="112">
        <f>'Current Month '!C13/'Current Month '!C14</f>
        <v>0.17920813490629034</v>
      </c>
      <c r="D13" s="112">
        <f>'Current Month '!D13/'Current Month '!D14</f>
        <v>0.50174434165970105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0.10266091801789871</v>
      </c>
      <c r="C17" s="110">
        <f>'Current Month '!C17/'Current Month '!C19</f>
        <v>0.77658071462802869</v>
      </c>
      <c r="D17" s="110">
        <f>'Current Month '!D17/'Current Month '!D19</f>
        <v>0.43097859737065364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0.89733908198210133</v>
      </c>
      <c r="C18" s="112">
        <f>'Current Month '!C18/'Current Month '!C19</f>
        <v>0.22341928537197131</v>
      </c>
      <c r="D18" s="112">
        <f>'Current Month '!D18/'Current Month '!D19</f>
        <v>0.56902140262934631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29</v>
      </c>
      <c r="C22" s="113">
        <f>'Previous Month '!C22</f>
        <v>40</v>
      </c>
      <c r="D22" s="113">
        <f>'Previous Month '!D22</f>
        <v>42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0.1029941711838251</v>
      </c>
      <c r="C26" s="110">
        <f>'Current Month '!C26/'Current Month '!C28</f>
        <v>0.8259333668902642</v>
      </c>
      <c r="D26" s="110">
        <f>'Current Month '!D26/'Current Month '!D28</f>
        <v>0.52765999259324858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0.89700582881617485</v>
      </c>
      <c r="C27" s="112">
        <f>'Current Month '!C27/'Current Month '!C28</f>
        <v>0.17406663310973577</v>
      </c>
      <c r="D27" s="112">
        <f>'Current Month '!D27/'Current Month '!D28</f>
        <v>0.47234000740675142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0.10222102928970704</v>
      </c>
      <c r="C30" s="110">
        <f>'Current Month '!C30/'Current Month '!C32</f>
        <v>0.82184257201583089</v>
      </c>
      <c r="D30" s="110">
        <f>'Current Month '!D30/'Current Month '!D32</f>
        <v>0.53041715026460823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0.897778970710293</v>
      </c>
      <c r="C31" s="110">
        <f>'Current Month '!C31/'Current Month '!C32</f>
        <v>0.17815742798416914</v>
      </c>
      <c r="D31" s="110">
        <f>'Current Month '!D31/'Current Month '!D32</f>
        <v>0.46958284973539177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3">
        <v>9706</v>
      </c>
      <c r="C38" s="134">
        <v>0.28999999999999998</v>
      </c>
      <c r="D38" s="133">
        <v>36949</v>
      </c>
      <c r="E38" s="134">
        <v>0.3</v>
      </c>
      <c r="F38" s="133">
        <v>23578</v>
      </c>
      <c r="G38" s="145">
        <v>0.71</v>
      </c>
      <c r="H38" s="133">
        <v>87389</v>
      </c>
      <c r="I38" s="134">
        <v>0.7</v>
      </c>
      <c r="J38" s="133">
        <v>33284</v>
      </c>
      <c r="K38" s="118">
        <f>J38/J45</f>
        <v>0.90848049785735729</v>
      </c>
      <c r="L38" s="133">
        <v>124338</v>
      </c>
      <c r="M38" s="119">
        <f>L38/L45</f>
        <v>0.15489315265081582</v>
      </c>
      <c r="N38" s="5"/>
      <c r="O38" s="64"/>
    </row>
    <row r="39" spans="1:15" ht="15.75" x14ac:dyDescent="0.2">
      <c r="A39" s="14" t="s">
        <v>47</v>
      </c>
      <c r="B39" s="133">
        <v>1315</v>
      </c>
      <c r="C39" s="134">
        <v>0.56000000000000005</v>
      </c>
      <c r="D39" s="133">
        <v>68027</v>
      </c>
      <c r="E39" s="134">
        <v>0.59</v>
      </c>
      <c r="F39" s="133">
        <v>1052</v>
      </c>
      <c r="G39" s="134">
        <v>0.44</v>
      </c>
      <c r="H39" s="133">
        <v>46854</v>
      </c>
      <c r="I39" s="134">
        <v>0.41</v>
      </c>
      <c r="J39" s="133">
        <v>2367</v>
      </c>
      <c r="K39" s="118">
        <f>J39/J45</f>
        <v>6.4606818243851838E-2</v>
      </c>
      <c r="L39" s="133">
        <v>114881</v>
      </c>
      <c r="M39" s="119">
        <f>L39/L45</f>
        <v>0.14311216417891853</v>
      </c>
      <c r="N39" s="5"/>
      <c r="O39" s="64"/>
    </row>
    <row r="40" spans="1:15" ht="15.75" x14ac:dyDescent="0.2">
      <c r="A40" s="14" t="s">
        <v>48</v>
      </c>
      <c r="B40" s="133">
        <v>319</v>
      </c>
      <c r="C40" s="134">
        <v>0.7</v>
      </c>
      <c r="D40" s="133">
        <v>44866</v>
      </c>
      <c r="E40" s="134">
        <v>0.72</v>
      </c>
      <c r="F40" s="133">
        <v>135</v>
      </c>
      <c r="G40" s="134">
        <v>0.3</v>
      </c>
      <c r="H40" s="133">
        <v>17808</v>
      </c>
      <c r="I40" s="134">
        <v>0.28000000000000003</v>
      </c>
      <c r="J40" s="133">
        <v>454</v>
      </c>
      <c r="K40" s="118">
        <f>J40/J45</f>
        <v>1.2391844310396593E-2</v>
      </c>
      <c r="L40" s="133">
        <v>62674</v>
      </c>
      <c r="M40" s="119">
        <f>L40/L45</f>
        <v>7.8075676375985073E-2</v>
      </c>
      <c r="N40" s="5"/>
      <c r="O40" s="64"/>
    </row>
    <row r="41" spans="1:15" ht="15.75" x14ac:dyDescent="0.2">
      <c r="A41" s="14" t="s">
        <v>49</v>
      </c>
      <c r="B41" s="133">
        <v>141</v>
      </c>
      <c r="C41" s="134">
        <v>0.83</v>
      </c>
      <c r="D41" s="133">
        <v>34909</v>
      </c>
      <c r="E41" s="134">
        <v>0.83</v>
      </c>
      <c r="F41" s="133">
        <v>29</v>
      </c>
      <c r="G41" s="134">
        <v>0.17</v>
      </c>
      <c r="H41" s="133">
        <v>6907</v>
      </c>
      <c r="I41" s="134">
        <v>0.17</v>
      </c>
      <c r="J41" s="133">
        <v>170</v>
      </c>
      <c r="K41" s="118">
        <f>J41/J45</f>
        <v>4.6401179135846272E-3</v>
      </c>
      <c r="L41" s="133">
        <v>41816</v>
      </c>
      <c r="M41" s="119">
        <f>L41/L45</f>
        <v>5.2091975673137052E-2</v>
      </c>
      <c r="N41" s="5"/>
      <c r="O41" s="64"/>
    </row>
    <row r="42" spans="1:15" ht="15.75" x14ac:dyDescent="0.2">
      <c r="A42" s="14" t="s">
        <v>50</v>
      </c>
      <c r="B42" s="133">
        <v>92</v>
      </c>
      <c r="C42" s="134">
        <v>0.92</v>
      </c>
      <c r="D42" s="133">
        <v>32307</v>
      </c>
      <c r="E42" s="134">
        <v>0.92</v>
      </c>
      <c r="F42" s="133">
        <v>8</v>
      </c>
      <c r="G42" s="134">
        <v>0.08</v>
      </c>
      <c r="H42" s="133">
        <v>2743</v>
      </c>
      <c r="I42" s="134">
        <v>0.08</v>
      </c>
      <c r="J42" s="133">
        <v>100</v>
      </c>
      <c r="K42" s="118">
        <f>J42/J45</f>
        <v>2.7294811256380162E-3</v>
      </c>
      <c r="L42" s="133">
        <v>35050</v>
      </c>
      <c r="M42" s="119">
        <f>L42/L45</f>
        <v>4.3663280738077619E-2</v>
      </c>
      <c r="N42" s="5"/>
      <c r="O42" s="64"/>
    </row>
    <row r="43" spans="1:15" ht="15.75" x14ac:dyDescent="0.2">
      <c r="A43" s="14" t="s">
        <v>51</v>
      </c>
      <c r="B43" s="133">
        <v>53</v>
      </c>
      <c r="C43" s="134">
        <v>0.93</v>
      </c>
      <c r="D43" s="133">
        <v>23524</v>
      </c>
      <c r="E43" s="134">
        <v>0.93</v>
      </c>
      <c r="F43" s="133">
        <v>4</v>
      </c>
      <c r="G43" s="134">
        <v>7.0000000000000007E-2</v>
      </c>
      <c r="H43" s="133">
        <v>1827</v>
      </c>
      <c r="I43" s="134">
        <v>7.0000000000000007E-2</v>
      </c>
      <c r="J43" s="133">
        <v>57</v>
      </c>
      <c r="K43" s="118">
        <f>J43/J45</f>
        <v>1.5558042416136692E-3</v>
      </c>
      <c r="L43" s="133">
        <v>25351</v>
      </c>
      <c r="M43" s="119">
        <f>L43/L45</f>
        <v>3.1580822538973062E-2</v>
      </c>
      <c r="N43" s="5"/>
      <c r="O43" s="64"/>
    </row>
    <row r="44" spans="1:15" ht="15.75" x14ac:dyDescent="0.2">
      <c r="A44" s="14" t="s">
        <v>52</v>
      </c>
      <c r="B44" s="133">
        <v>187</v>
      </c>
      <c r="C44" s="134">
        <v>0.91</v>
      </c>
      <c r="D44" s="133">
        <v>385087</v>
      </c>
      <c r="E44" s="134">
        <v>0.97</v>
      </c>
      <c r="F44" s="133">
        <v>18</v>
      </c>
      <c r="G44" s="134">
        <v>0.09</v>
      </c>
      <c r="H44" s="133">
        <v>13537</v>
      </c>
      <c r="I44" s="134">
        <v>0.03</v>
      </c>
      <c r="J44" s="133">
        <v>205</v>
      </c>
      <c r="K44" s="118">
        <f>J44/J45</f>
        <v>5.5954363075579336E-3</v>
      </c>
      <c r="L44" s="133">
        <v>398624</v>
      </c>
      <c r="M44" s="119">
        <f>L44/L45</f>
        <v>0.4965829278440928</v>
      </c>
      <c r="N44" s="5"/>
      <c r="O44" s="64"/>
    </row>
    <row r="45" spans="1:15" ht="15.75" x14ac:dyDescent="0.25">
      <c r="A45" s="14" t="s">
        <v>4</v>
      </c>
      <c r="B45" s="138">
        <v>11813</v>
      </c>
      <c r="C45" s="134">
        <v>0.32</v>
      </c>
      <c r="D45" s="138">
        <v>625669</v>
      </c>
      <c r="E45" s="134">
        <v>0.78</v>
      </c>
      <c r="F45" s="138">
        <v>24824</v>
      </c>
      <c r="G45" s="134">
        <v>0.68</v>
      </c>
      <c r="H45" s="138">
        <v>177065</v>
      </c>
      <c r="I45" s="134">
        <v>0.22</v>
      </c>
      <c r="J45" s="138">
        <v>36637</v>
      </c>
      <c r="K45" s="118">
        <f>J45/J45</f>
        <v>1</v>
      </c>
      <c r="L45" s="138">
        <v>802734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8" t="s">
        <v>63</v>
      </c>
      <c r="B51" s="148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9" t="s">
        <v>36</v>
      </c>
      <c r="B52" s="149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30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2020-09-30T20:27:12Z</dcterms:modified>
</cp:coreProperties>
</file>